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7604 Colorado Campus\ASC Competition\"/>
    </mc:Choice>
  </mc:AlternateContent>
  <bookViews>
    <workbookView xWindow="0" yWindow="0" windowWidth="22530" windowHeight="11670" activeTab="5"/>
  </bookViews>
  <sheets>
    <sheet name="Concrete" sheetId="1" r:id="rId1"/>
    <sheet name="Rebar" sheetId="4" r:id="rId2"/>
    <sheet name="Glass" sheetId="2" r:id="rId3"/>
    <sheet name="Stucco" sheetId="5" r:id="rId4"/>
    <sheet name="Drywall" sheetId="3" r:id="rId5"/>
    <sheet name="MEP" sheetId="6" r:id="rId6"/>
    <sheet name="Windows&amp;Door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G23" i="4"/>
  <c r="G4" i="4"/>
  <c r="A19" i="4"/>
  <c r="G19" i="4" s="1"/>
  <c r="E23" i="1" l="1"/>
  <c r="B20" i="1" l="1"/>
  <c r="C16" i="1"/>
  <c r="B16" i="1"/>
  <c r="A10" i="4"/>
  <c r="G10" i="4" s="1"/>
  <c r="A13" i="4"/>
  <c r="G13" i="4" s="1"/>
  <c r="A7" i="4"/>
  <c r="G7" i="4" s="1"/>
  <c r="A9" i="3"/>
  <c r="A5" i="5" l="1"/>
  <c r="A20" i="1"/>
  <c r="D20" i="1" s="1"/>
  <c r="A9" i="2"/>
  <c r="B9" i="3"/>
  <c r="B5" i="3"/>
  <c r="B12" i="1"/>
  <c r="D12" i="1"/>
  <c r="A12" i="1"/>
  <c r="D7" i="1"/>
  <c r="D8" i="1"/>
  <c r="A6" i="1"/>
  <c r="A5" i="1"/>
  <c r="B8" i="1"/>
  <c r="B7" i="1"/>
  <c r="D16" i="1"/>
  <c r="A5" i="2"/>
  <c r="D9" i="3"/>
  <c r="D13" i="3"/>
  <c r="A5" i="3"/>
  <c r="D5" i="3" s="1"/>
  <c r="B6" i="1" l="1"/>
  <c r="B5" i="1"/>
  <c r="D5" i="1" s="1"/>
  <c r="D6" i="1" l="1"/>
</calcChain>
</file>

<file path=xl/sharedStrings.xml><?xml version="1.0" encoding="utf-8"?>
<sst xmlns="http://schemas.openxmlformats.org/spreadsheetml/2006/main" count="135" uniqueCount="64">
  <si>
    <t>Area (SF)</t>
  </si>
  <si>
    <t>Thickness (FT)</t>
  </si>
  <si>
    <t>TOTAL (CY)</t>
  </si>
  <si>
    <t>Concrete</t>
  </si>
  <si>
    <t>SLAB</t>
  </si>
  <si>
    <t>Drywall</t>
  </si>
  <si>
    <t>Glass</t>
  </si>
  <si>
    <t>CY</t>
  </si>
  <si>
    <t>Rebar</t>
  </si>
  <si>
    <t>Height (FT)</t>
  </si>
  <si>
    <t>1 HOUR RATED WALLS</t>
  </si>
  <si>
    <t>NON RATED WALLS</t>
  </si>
  <si>
    <t>SF</t>
  </si>
  <si>
    <t>CEILING - GYPSUM WALL BOARD</t>
  </si>
  <si>
    <t>CEILING - CEMENT PLASTER OVER DENSGLASS</t>
  </si>
  <si>
    <t>PRECAST CONCRETE FINS</t>
  </si>
  <si>
    <t>CONCRETE COLUMNS</t>
  </si>
  <si>
    <t>GLASS GUARDRAIL</t>
  </si>
  <si>
    <t>GFRC PANEL WALL SYSTEM</t>
  </si>
  <si>
    <t>Stucco</t>
  </si>
  <si>
    <t>EXPOSED CONCRETE</t>
  </si>
  <si>
    <t>EXTERIOR STUCCO</t>
  </si>
  <si>
    <t>Length (FT)</t>
  </si>
  <si>
    <t>#5 (12 FT)</t>
  </si>
  <si>
    <t>#5 (8 FT)</t>
  </si>
  <si>
    <t>#5 (10 FT)</t>
  </si>
  <si>
    <t>#5 (14 FT)</t>
  </si>
  <si>
    <t>#4 @ 12"(T) x 8' - 0" - AT BALCONY</t>
  </si>
  <si>
    <t>Quantity</t>
  </si>
  <si>
    <t>-</t>
  </si>
  <si>
    <t>TOTAL</t>
  </si>
  <si>
    <t>1st Floor - 11" Slab</t>
  </si>
  <si>
    <t>1st Floor - 9.5"</t>
  </si>
  <si>
    <t>2nd Floor - 8"</t>
  </si>
  <si>
    <t>2nd Floor - 6.5"</t>
  </si>
  <si>
    <t>2nd Floor</t>
  </si>
  <si>
    <t>1st Floor</t>
  </si>
  <si>
    <t>Weight</t>
  </si>
  <si>
    <t>Toilet</t>
  </si>
  <si>
    <t>EA</t>
  </si>
  <si>
    <t>Sink</t>
  </si>
  <si>
    <t>24" x 24" Access Door</t>
  </si>
  <si>
    <t>12" x 12" Exhaust Fan</t>
  </si>
  <si>
    <t>36" Linear Diffuser</t>
  </si>
  <si>
    <t>lb</t>
  </si>
  <si>
    <t>Downlight</t>
  </si>
  <si>
    <t>Recessed Downlight</t>
  </si>
  <si>
    <t>Sconce</t>
  </si>
  <si>
    <t>Door - Solid Core 3' x 7' (001, 001A)</t>
  </si>
  <si>
    <t>Door - Glass 3' x 9' (001C, 001D)</t>
  </si>
  <si>
    <t>Hollow Metal Door Frame 3' x 7' (001)</t>
  </si>
  <si>
    <t>Wood Door Frame 3' x 7' (001A)</t>
  </si>
  <si>
    <t>Aluminum Door Frame 3' x 9' (001C, 001D)</t>
  </si>
  <si>
    <t>Door - Solid Core 4'-4.5" x 7' (001B)</t>
  </si>
  <si>
    <t>Hollow Metal Door Frame 4'-4.5" x 7' (001B)</t>
  </si>
  <si>
    <t>Operable Window 1'-8" x 8'-8.5" (1)</t>
  </si>
  <si>
    <t>Fixed Window 1'-8" x 8'-8.5" (3)</t>
  </si>
  <si>
    <t>Fixed Window 5'-8" x 8'-8.5" (2, 4)</t>
  </si>
  <si>
    <t>Fixed Window 2'-2.5" x 9'-10" (5)</t>
  </si>
  <si>
    <t>Curved Window 5'-10.25" x 9'-10" (6)</t>
  </si>
  <si>
    <t>Fixed Window 2'-4.25" x 9'-10" (7)</t>
  </si>
  <si>
    <t>Curved Window 4'-9.25" x 9'-10" (8)</t>
  </si>
  <si>
    <t>Fixed Window 8'-3.5" x 8'-8.5" (9)</t>
  </si>
  <si>
    <t>#5 (@ 12" O.C. EW, T&amp;B)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</si>
</sst>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2" fontId="0" fillId="0" borderId="1" xfId="0" applyNumberForma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3" borderId="0" xfId="0" applyNumberFormat="1" applyFill="1"/>
    <xf numFmtId="2" fontId="0" fillId="3" borderId="0" xfId="0" applyNumberFormat="1" applyFill="1"/>
    <xf numFmtId="2" fontId="0" fillId="5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164" fontId="0" fillId="4" borderId="0" xfId="0" applyNumberFormat="1" applyFill="1"/>
    <xf numFmtId="2" fontId="0" fillId="4" borderId="0" xfId="0" applyNumberFormat="1" applyFill="1"/>
    <xf numFmtId="165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6" borderId="0" xfId="0" applyFill="1"/>
    <xf numFmtId="0" fontId="0" fillId="7" borderId="0" xfId="0" applyFill="1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1" fillId="0" borderId="2" xfId="0" applyFont="1" applyBorder="1"/>
    <xf numFmtId="2" fontId="1" fillId="0" borderId="3" xfId="0" applyNumberFormat="1" applyFont="1" applyBorder="1"/>
    <xf numFmtId="0" fontId="0" fillId="8" borderId="0" xfId="0" applyFill="1"/>
    <xf numFmtId="0" fontId="0" fillId="0" borderId="0" xfId="0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23" sqref="F23"/>
    </sheetView>
  </sheetViews>
  <sheetFormatPr defaultRowHeight="15" x14ac:dyDescent="0.25"/>
  <cols>
    <col min="1" max="1" width="11.7109375" customWidth="1"/>
    <col min="2" max="2" width="13.5703125" bestFit="1" customWidth="1"/>
    <col min="3" max="3" width="17.42578125" bestFit="1" customWidth="1"/>
    <col min="4" max="4" width="15" customWidth="1"/>
  </cols>
  <sheetData>
    <row r="1" spans="1:5" ht="26.25" x14ac:dyDescent="0.4">
      <c r="A1" s="3" t="s">
        <v>3</v>
      </c>
    </row>
    <row r="3" spans="1:5" x14ac:dyDescent="0.25">
      <c r="A3" s="12" t="s">
        <v>4</v>
      </c>
    </row>
    <row r="4" spans="1:5" x14ac:dyDescent="0.25">
      <c r="A4" s="4" t="s">
        <v>0</v>
      </c>
      <c r="B4" s="4" t="s">
        <v>1</v>
      </c>
      <c r="C4" s="5"/>
      <c r="D4" s="6" t="s">
        <v>2</v>
      </c>
    </row>
    <row r="5" spans="1:5" x14ac:dyDescent="0.25">
      <c r="A5" s="7">
        <f>501+4+6+21+77</f>
        <v>609</v>
      </c>
      <c r="B5" s="8">
        <f>11/12</f>
        <v>0.91666666666666663</v>
      </c>
      <c r="C5" s="8" t="s">
        <v>31</v>
      </c>
      <c r="D5" s="8">
        <f>A5*B5</f>
        <v>558.25</v>
      </c>
      <c r="E5" t="s">
        <v>7</v>
      </c>
    </row>
    <row r="6" spans="1:5" x14ac:dyDescent="0.25">
      <c r="A6" s="7">
        <f>52+53+54</f>
        <v>159</v>
      </c>
      <c r="B6" s="8">
        <f>9.5/12</f>
        <v>0.79166666666666663</v>
      </c>
      <c r="C6" s="8" t="s">
        <v>32</v>
      </c>
      <c r="D6" s="8">
        <f>A6*B6</f>
        <v>125.875</v>
      </c>
      <c r="E6" t="s">
        <v>7</v>
      </c>
    </row>
    <row r="7" spans="1:5" x14ac:dyDescent="0.25">
      <c r="A7" s="7">
        <v>700</v>
      </c>
      <c r="B7" s="8">
        <f>8/12</f>
        <v>0.66666666666666663</v>
      </c>
      <c r="C7" s="8" t="s">
        <v>33</v>
      </c>
      <c r="D7" s="8">
        <f t="shared" ref="D7:D8" si="0">A7*B7</f>
        <v>466.66666666666663</v>
      </c>
      <c r="E7" t="s">
        <v>7</v>
      </c>
    </row>
    <row r="8" spans="1:5" x14ac:dyDescent="0.25">
      <c r="A8" s="5">
        <v>57</v>
      </c>
      <c r="B8" s="8">
        <f>6.5/12</f>
        <v>0.54166666666666663</v>
      </c>
      <c r="C8" s="5" t="s">
        <v>34</v>
      </c>
      <c r="D8" s="8">
        <f t="shared" si="0"/>
        <v>30.874999999999996</v>
      </c>
      <c r="E8" t="s">
        <v>7</v>
      </c>
    </row>
    <row r="10" spans="1:5" x14ac:dyDescent="0.25">
      <c r="A10" s="16" t="s">
        <v>16</v>
      </c>
      <c r="B10" s="17"/>
      <c r="C10" s="2"/>
      <c r="D10" s="2"/>
    </row>
    <row r="11" spans="1:5" x14ac:dyDescent="0.25">
      <c r="A11" s="4" t="s">
        <v>0</v>
      </c>
      <c r="B11" s="4" t="s">
        <v>9</v>
      </c>
      <c r="C11" s="5"/>
      <c r="D11" s="6" t="s">
        <v>2</v>
      </c>
    </row>
    <row r="12" spans="1:5" x14ac:dyDescent="0.25">
      <c r="A12" s="7">
        <f>2+2+2+5+5+2+4+2</f>
        <v>24</v>
      </c>
      <c r="B12" s="8">
        <f>9+(11/12)</f>
        <v>9.9166666666666661</v>
      </c>
      <c r="C12" s="8"/>
      <c r="D12" s="8">
        <f>A12*B12</f>
        <v>238</v>
      </c>
      <c r="E12" t="s">
        <v>7</v>
      </c>
    </row>
    <row r="13" spans="1:5" x14ac:dyDescent="0.25">
      <c r="A13" s="1"/>
      <c r="B13" s="2"/>
      <c r="C13" s="2"/>
      <c r="D13" s="2"/>
    </row>
    <row r="14" spans="1:5" x14ac:dyDescent="0.25">
      <c r="A14" s="18" t="s">
        <v>15</v>
      </c>
      <c r="B14" s="19"/>
      <c r="C14" s="2"/>
      <c r="D14" s="2"/>
    </row>
    <row r="15" spans="1:5" x14ac:dyDescent="0.25">
      <c r="A15" s="5" t="s">
        <v>28</v>
      </c>
      <c r="B15" s="4" t="s">
        <v>0</v>
      </c>
      <c r="C15" s="4" t="s">
        <v>9</v>
      </c>
      <c r="D15" s="6" t="s">
        <v>2</v>
      </c>
    </row>
    <row r="16" spans="1:5" x14ac:dyDescent="0.25">
      <c r="A16" s="5">
        <v>3</v>
      </c>
      <c r="B16" s="8">
        <f>4/12</f>
        <v>0.33333333333333331</v>
      </c>
      <c r="C16" s="26">
        <f>9+(11/12)</f>
        <v>9.9166666666666661</v>
      </c>
      <c r="D16" s="8">
        <f>B16*C16</f>
        <v>3.3055555555555554</v>
      </c>
      <c r="E16" t="s">
        <v>7</v>
      </c>
    </row>
    <row r="17" spans="1:6" x14ac:dyDescent="0.25">
      <c r="A17" s="1"/>
      <c r="B17" s="2"/>
      <c r="C17" s="2"/>
      <c r="D17" s="2"/>
    </row>
    <row r="18" spans="1:6" x14ac:dyDescent="0.25">
      <c r="A18" s="13" t="s">
        <v>20</v>
      </c>
      <c r="B18" s="14"/>
      <c r="C18" s="2"/>
      <c r="D18" s="2"/>
    </row>
    <row r="19" spans="1:6" x14ac:dyDescent="0.25">
      <c r="A19" s="4" t="s">
        <v>0</v>
      </c>
      <c r="B19" s="4" t="s">
        <v>1</v>
      </c>
      <c r="C19" s="5"/>
      <c r="D19" s="6" t="s">
        <v>2</v>
      </c>
    </row>
    <row r="20" spans="1:6" x14ac:dyDescent="0.25">
      <c r="A20" s="7">
        <f>151-22-3-51-10+63+12+47+12+15+46+44+50+7+13</f>
        <v>374</v>
      </c>
      <c r="B20" s="26">
        <f>11/12</f>
        <v>0.91666666666666663</v>
      </c>
      <c r="C20" s="8"/>
      <c r="D20" s="8">
        <f>A20*B20</f>
        <v>342.83333333333331</v>
      </c>
      <c r="E20" t="s">
        <v>7</v>
      </c>
    </row>
    <row r="21" spans="1:6" x14ac:dyDescent="0.25">
      <c r="A21" s="1"/>
      <c r="B21" s="1"/>
    </row>
    <row r="22" spans="1:6" ht="15.75" thickBot="1" x14ac:dyDescent="0.3">
      <c r="A22" s="1"/>
      <c r="B22" s="1"/>
    </row>
    <row r="23" spans="1:6" ht="15.75" thickBot="1" x14ac:dyDescent="0.3">
      <c r="A23" s="1"/>
      <c r="B23" s="1"/>
      <c r="D23" s="27" t="s">
        <v>30</v>
      </c>
      <c r="E23" s="28">
        <f>D5+D6+D7+D8+D12+D16+D20</f>
        <v>1765.8055555555554</v>
      </c>
      <c r="F23" t="s">
        <v>7</v>
      </c>
    </row>
    <row r="24" spans="1:6" x14ac:dyDescent="0.25">
      <c r="A24" s="1"/>
      <c r="B24" s="1"/>
    </row>
    <row r="25" spans="1:6" x14ac:dyDescent="0.25">
      <c r="A25" s="1"/>
      <c r="B25" s="1"/>
    </row>
    <row r="26" spans="1:6" x14ac:dyDescent="0.25">
      <c r="A26" s="1"/>
      <c r="B2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Q8" sqref="Q8"/>
    </sheetView>
  </sheetViews>
  <sheetFormatPr defaultRowHeight="15" x14ac:dyDescent="0.25"/>
  <cols>
    <col min="1" max="1" width="10.85546875" customWidth="1"/>
  </cols>
  <sheetData>
    <row r="1" spans="1:8" ht="26.25" x14ac:dyDescent="0.4">
      <c r="A1" s="3" t="s">
        <v>8</v>
      </c>
    </row>
    <row r="3" spans="1:8" ht="15.75" thickBot="1" x14ac:dyDescent="0.3">
      <c r="A3" s="23" t="s">
        <v>26</v>
      </c>
      <c r="B3" t="s">
        <v>35</v>
      </c>
      <c r="G3" s="30" t="s">
        <v>37</v>
      </c>
    </row>
    <row r="4" spans="1:8" ht="15.75" thickBot="1" x14ac:dyDescent="0.3">
      <c r="A4">
        <v>6</v>
      </c>
      <c r="G4" s="31">
        <f>A4*1.04*14</f>
        <v>87.36</v>
      </c>
      <c r="H4" t="s">
        <v>44</v>
      </c>
    </row>
    <row r="6" spans="1:8" ht="15.75" thickBot="1" x14ac:dyDescent="0.3">
      <c r="A6" s="10" t="s">
        <v>23</v>
      </c>
      <c r="B6" t="s">
        <v>35</v>
      </c>
    </row>
    <row r="7" spans="1:8" ht="15.75" thickBot="1" x14ac:dyDescent="0.3">
      <c r="A7">
        <f>4+2</f>
        <v>6</v>
      </c>
      <c r="G7" s="31">
        <f>A7*12*1.04</f>
        <v>74.88</v>
      </c>
      <c r="H7" t="s">
        <v>44</v>
      </c>
    </row>
    <row r="9" spans="1:8" ht="15.75" thickBot="1" x14ac:dyDescent="0.3">
      <c r="A9" s="9" t="s">
        <v>25</v>
      </c>
      <c r="B9" t="s">
        <v>35</v>
      </c>
    </row>
    <row r="10" spans="1:8" ht="15.75" thickBot="1" x14ac:dyDescent="0.3">
      <c r="A10">
        <f>6+4+4+6</f>
        <v>20</v>
      </c>
      <c r="G10" s="31">
        <f>A10*10*1.04</f>
        <v>208</v>
      </c>
      <c r="H10" t="s">
        <v>44</v>
      </c>
    </row>
    <row r="12" spans="1:8" ht="15.75" thickBot="1" x14ac:dyDescent="0.3">
      <c r="A12" s="11" t="s">
        <v>24</v>
      </c>
      <c r="B12" t="s">
        <v>35</v>
      </c>
    </row>
    <row r="13" spans="1:8" ht="15.75" thickBot="1" x14ac:dyDescent="0.3">
      <c r="A13">
        <f>10+6+10+6+6+8</f>
        <v>46</v>
      </c>
      <c r="G13" s="31">
        <f>A13*8*1.04</f>
        <v>382.72</v>
      </c>
      <c r="H13" t="s">
        <v>44</v>
      </c>
    </row>
    <row r="15" spans="1:8" ht="15.75" thickBot="1" x14ac:dyDescent="0.3">
      <c r="A15" s="24" t="s">
        <v>27</v>
      </c>
      <c r="B15" s="24"/>
      <c r="C15" s="24"/>
      <c r="D15" s="24"/>
      <c r="E15" t="s">
        <v>35</v>
      </c>
    </row>
    <row r="16" spans="1:8" ht="15.75" thickBot="1" x14ac:dyDescent="0.3">
      <c r="A16">
        <v>2</v>
      </c>
      <c r="G16" s="31"/>
      <c r="H16" t="s">
        <v>44</v>
      </c>
    </row>
    <row r="18" spans="1:8" ht="15.75" thickBot="1" x14ac:dyDescent="0.3">
      <c r="A18" s="29" t="s">
        <v>63</v>
      </c>
      <c r="B18" s="29"/>
      <c r="C18" s="29"/>
      <c r="D18" t="s">
        <v>36</v>
      </c>
    </row>
    <row r="19" spans="1:8" ht="15.75" thickBot="1" x14ac:dyDescent="0.3">
      <c r="A19">
        <f>2*(39+23)</f>
        <v>124</v>
      </c>
      <c r="G19" s="31">
        <f>A19*1.04</f>
        <v>128.96</v>
      </c>
      <c r="H19" t="s">
        <v>44</v>
      </c>
    </row>
    <row r="21" spans="1:8" ht="15.75" thickBot="1" x14ac:dyDescent="0.3"/>
    <row r="22" spans="1:8" ht="15.75" thickBot="1" x14ac:dyDescent="0.3">
      <c r="G22" s="32" t="s">
        <v>30</v>
      </c>
    </row>
    <row r="23" spans="1:8" ht="15.75" thickBot="1" x14ac:dyDescent="0.3">
      <c r="G23" s="33">
        <f>G4+G7+G10+G13+G16+G19</f>
        <v>881.92000000000007</v>
      </c>
      <c r="H23" t="s">
        <v>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18" sqref="G18"/>
    </sheetView>
  </sheetViews>
  <sheetFormatPr defaultRowHeight="15" x14ac:dyDescent="0.25"/>
  <cols>
    <col min="1" max="1" width="10" customWidth="1"/>
  </cols>
  <sheetData>
    <row r="1" spans="1:3" ht="26.25" x14ac:dyDescent="0.4">
      <c r="A1" s="3" t="s">
        <v>6</v>
      </c>
    </row>
    <row r="3" spans="1:3" x14ac:dyDescent="0.25">
      <c r="A3" s="11" t="s">
        <v>17</v>
      </c>
      <c r="B3" s="11"/>
    </row>
    <row r="4" spans="1:3" x14ac:dyDescent="0.25">
      <c r="A4" s="5" t="s">
        <v>0</v>
      </c>
    </row>
    <row r="5" spans="1:3" x14ac:dyDescent="0.25">
      <c r="A5" s="5">
        <f>10+18+21+29+29</f>
        <v>107</v>
      </c>
      <c r="B5" t="s">
        <v>12</v>
      </c>
    </row>
    <row r="7" spans="1:3" x14ac:dyDescent="0.25">
      <c r="A7" s="12" t="s">
        <v>18</v>
      </c>
      <c r="B7" s="12"/>
      <c r="C7" s="12"/>
    </row>
    <row r="8" spans="1:3" x14ac:dyDescent="0.25">
      <c r="A8" s="5" t="s">
        <v>0</v>
      </c>
    </row>
    <row r="9" spans="1:3" x14ac:dyDescent="0.25">
      <c r="A9" s="5">
        <f>235-50-15+27+24+44+225-78</f>
        <v>412</v>
      </c>
      <c r="B9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sheetData>
    <row r="1" spans="1:2" ht="26.25" x14ac:dyDescent="0.4">
      <c r="A1" s="3" t="s">
        <v>19</v>
      </c>
    </row>
    <row r="3" spans="1:2" x14ac:dyDescent="0.25">
      <c r="A3" s="12" t="s">
        <v>21</v>
      </c>
      <c r="B3" s="12"/>
    </row>
    <row r="4" spans="1:2" x14ac:dyDescent="0.25">
      <c r="A4" s="5" t="s">
        <v>0</v>
      </c>
    </row>
    <row r="5" spans="1:2" x14ac:dyDescent="0.25">
      <c r="A5" s="5">
        <f>205-15-50+40-7+29+96+31+26</f>
        <v>355</v>
      </c>
      <c r="B5" t="s">
        <v>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H7" sqref="H7"/>
    </sheetView>
  </sheetViews>
  <sheetFormatPr defaultRowHeight="15" x14ac:dyDescent="0.25"/>
  <cols>
    <col min="1" max="1" width="11" customWidth="1"/>
    <col min="2" max="2" width="10.7109375" bestFit="1" customWidth="1"/>
  </cols>
  <sheetData>
    <row r="1" spans="1:5" ht="26.25" x14ac:dyDescent="0.4">
      <c r="A1" s="3" t="s">
        <v>5</v>
      </c>
    </row>
    <row r="3" spans="1:5" x14ac:dyDescent="0.25">
      <c r="A3" s="10" t="s">
        <v>10</v>
      </c>
      <c r="B3" s="10"/>
    </row>
    <row r="4" spans="1:5" x14ac:dyDescent="0.25">
      <c r="A4" s="5" t="s">
        <v>22</v>
      </c>
      <c r="B4" s="5" t="s">
        <v>9</v>
      </c>
      <c r="C4" s="5"/>
      <c r="D4" s="21" t="s">
        <v>0</v>
      </c>
    </row>
    <row r="5" spans="1:5" x14ac:dyDescent="0.25">
      <c r="A5" s="5">
        <f>27+5.5+2+7.5+27.5</f>
        <v>69.5</v>
      </c>
      <c r="B5" s="8">
        <f>9+(11/12)</f>
        <v>9.9166666666666661</v>
      </c>
      <c r="C5" s="5"/>
      <c r="D5" s="8">
        <f>A5*B5</f>
        <v>689.20833333333326</v>
      </c>
      <c r="E5" t="s">
        <v>12</v>
      </c>
    </row>
    <row r="6" spans="1:5" x14ac:dyDescent="0.25">
      <c r="B6" s="2"/>
      <c r="D6" s="2"/>
    </row>
    <row r="7" spans="1:5" x14ac:dyDescent="0.25">
      <c r="A7" s="9" t="s">
        <v>11</v>
      </c>
      <c r="B7" s="17"/>
      <c r="D7" s="2"/>
    </row>
    <row r="8" spans="1:5" x14ac:dyDescent="0.25">
      <c r="A8" s="5" t="s">
        <v>22</v>
      </c>
      <c r="B8" s="8" t="s">
        <v>9</v>
      </c>
      <c r="C8" s="5"/>
      <c r="D8" s="22" t="s">
        <v>0</v>
      </c>
    </row>
    <row r="9" spans="1:5" x14ac:dyDescent="0.25">
      <c r="A9" s="5">
        <f>1+2+7+4+7+2.5+6</f>
        <v>29.5</v>
      </c>
      <c r="B9" s="8">
        <f>9+(11/12)</f>
        <v>9.9166666666666661</v>
      </c>
      <c r="C9" s="5"/>
      <c r="D9" s="8">
        <f>A9*B9</f>
        <v>292.54166666666663</v>
      </c>
      <c r="E9" t="s">
        <v>12</v>
      </c>
    </row>
    <row r="10" spans="1:5" x14ac:dyDescent="0.25">
      <c r="D10" s="2"/>
    </row>
    <row r="11" spans="1:5" x14ac:dyDescent="0.25">
      <c r="A11" s="11" t="s">
        <v>13</v>
      </c>
      <c r="B11" s="11"/>
      <c r="C11" s="11"/>
      <c r="D11" s="2"/>
    </row>
    <row r="12" spans="1:5" x14ac:dyDescent="0.25">
      <c r="A12" s="5" t="s">
        <v>22</v>
      </c>
      <c r="B12" s="5" t="s">
        <v>9</v>
      </c>
      <c r="C12" s="5"/>
      <c r="D12" s="22" t="s">
        <v>0</v>
      </c>
    </row>
    <row r="13" spans="1:5" x14ac:dyDescent="0.25">
      <c r="A13" s="4" t="s">
        <v>29</v>
      </c>
      <c r="B13" s="4" t="s">
        <v>29</v>
      </c>
      <c r="C13" s="5"/>
      <c r="D13" s="20">
        <f>142.5+21</f>
        <v>163.5</v>
      </c>
      <c r="E13" t="s">
        <v>12</v>
      </c>
    </row>
    <row r="14" spans="1:5" x14ac:dyDescent="0.25">
      <c r="D14" s="2"/>
    </row>
    <row r="15" spans="1:5" x14ac:dyDescent="0.25">
      <c r="A15" s="12" t="s">
        <v>14</v>
      </c>
      <c r="B15" s="12"/>
      <c r="C15" s="12"/>
      <c r="D15" s="15"/>
      <c r="E15" s="25"/>
    </row>
    <row r="16" spans="1:5" x14ac:dyDescent="0.25">
      <c r="A16" s="5" t="s">
        <v>22</v>
      </c>
      <c r="B16" s="5" t="s">
        <v>9</v>
      </c>
      <c r="C16" s="5"/>
      <c r="D16" s="22" t="s">
        <v>0</v>
      </c>
    </row>
    <row r="17" spans="1:5" x14ac:dyDescent="0.25">
      <c r="A17" s="4" t="s">
        <v>29</v>
      </c>
      <c r="B17" s="4" t="s">
        <v>29</v>
      </c>
      <c r="C17" s="5"/>
      <c r="D17" s="5">
        <v>55</v>
      </c>
      <c r="E17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abSelected="1" workbookViewId="0">
      <selection activeCell="G31" sqref="G31"/>
    </sheetView>
  </sheetViews>
  <sheetFormatPr defaultRowHeight="15" x14ac:dyDescent="0.25"/>
  <sheetData>
    <row r="2" spans="1:2" x14ac:dyDescent="0.25">
      <c r="A2" s="29" t="s">
        <v>38</v>
      </c>
    </row>
    <row r="3" spans="1:2" x14ac:dyDescent="0.25">
      <c r="A3">
        <v>1</v>
      </c>
      <c r="B3" t="s">
        <v>39</v>
      </c>
    </row>
    <row r="5" spans="1:2" x14ac:dyDescent="0.25">
      <c r="A5" s="29" t="s">
        <v>40</v>
      </c>
    </row>
    <row r="6" spans="1:2" x14ac:dyDescent="0.25">
      <c r="A6">
        <v>1</v>
      </c>
      <c r="B6" t="s">
        <v>39</v>
      </c>
    </row>
    <row r="8" spans="1:2" x14ac:dyDescent="0.25">
      <c r="A8" s="23" t="s">
        <v>41</v>
      </c>
      <c r="B8" s="23"/>
    </row>
    <row r="9" spans="1:2" x14ac:dyDescent="0.25">
      <c r="A9">
        <v>1</v>
      </c>
      <c r="B9" t="s">
        <v>39</v>
      </c>
    </row>
    <row r="11" spans="1:2" x14ac:dyDescent="0.25">
      <c r="A11" s="23" t="s">
        <v>42</v>
      </c>
      <c r="B11" s="23"/>
    </row>
    <row r="12" spans="1:2" x14ac:dyDescent="0.25">
      <c r="A12">
        <v>1</v>
      </c>
      <c r="B12" t="s">
        <v>39</v>
      </c>
    </row>
    <row r="14" spans="1:2" x14ac:dyDescent="0.25">
      <c r="A14" s="23" t="s">
        <v>43</v>
      </c>
      <c r="B14" s="23"/>
    </row>
    <row r="15" spans="1:2" x14ac:dyDescent="0.25">
      <c r="A15">
        <v>1</v>
      </c>
      <c r="B15" t="s">
        <v>39</v>
      </c>
    </row>
    <row r="17" spans="1:12" x14ac:dyDescent="0.25">
      <c r="A17" s="11" t="s">
        <v>45</v>
      </c>
    </row>
    <row r="18" spans="1:12" x14ac:dyDescent="0.25">
      <c r="A18">
        <v>3</v>
      </c>
      <c r="B18" t="s">
        <v>39</v>
      </c>
    </row>
    <row r="20" spans="1:12" x14ac:dyDescent="0.25">
      <c r="A20" s="11" t="s">
        <v>46</v>
      </c>
      <c r="B20" s="11"/>
    </row>
    <row r="21" spans="1:12" x14ac:dyDescent="0.25">
      <c r="A21">
        <v>2</v>
      </c>
      <c r="B21" t="s">
        <v>39</v>
      </c>
    </row>
    <row r="23" spans="1:12" x14ac:dyDescent="0.25">
      <c r="A23" s="11" t="s">
        <v>47</v>
      </c>
    </row>
    <row r="24" spans="1:12" x14ac:dyDescent="0.25">
      <c r="A24">
        <v>1</v>
      </c>
      <c r="B24" t="s">
        <v>39</v>
      </c>
    </row>
    <row r="25" spans="1:12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6"/>
  <sheetViews>
    <sheetView workbookViewId="0">
      <selection activeCell="S25" sqref="S25"/>
    </sheetView>
  </sheetViews>
  <sheetFormatPr defaultRowHeight="15" x14ac:dyDescent="0.25"/>
  <sheetData>
    <row r="3" spans="1:5" x14ac:dyDescent="0.25">
      <c r="A3" s="10" t="s">
        <v>48</v>
      </c>
      <c r="B3" s="10"/>
      <c r="C3" s="10"/>
      <c r="D3" s="10"/>
    </row>
    <row r="4" spans="1:5" x14ac:dyDescent="0.25">
      <c r="A4">
        <f>1+1</f>
        <v>2</v>
      </c>
      <c r="B4" t="s">
        <v>39</v>
      </c>
    </row>
    <row r="6" spans="1:5" x14ac:dyDescent="0.25">
      <c r="A6" s="10" t="s">
        <v>53</v>
      </c>
      <c r="B6" s="10"/>
      <c r="C6" s="10"/>
      <c r="D6" s="10"/>
    </row>
    <row r="7" spans="1:5" x14ac:dyDescent="0.25">
      <c r="A7">
        <v>1</v>
      </c>
      <c r="B7" t="s">
        <v>39</v>
      </c>
    </row>
    <row r="9" spans="1:5" x14ac:dyDescent="0.25">
      <c r="A9" s="10" t="s">
        <v>49</v>
      </c>
      <c r="B9" s="10"/>
      <c r="C9" s="10"/>
    </row>
    <row r="10" spans="1:5" x14ac:dyDescent="0.25">
      <c r="A10">
        <v>2</v>
      </c>
      <c r="B10" t="s">
        <v>39</v>
      </c>
    </row>
    <row r="12" spans="1:5" x14ac:dyDescent="0.25">
      <c r="A12" s="10" t="s">
        <v>50</v>
      </c>
      <c r="B12" s="10"/>
      <c r="C12" s="10"/>
      <c r="D12" s="10"/>
    </row>
    <row r="13" spans="1:5" x14ac:dyDescent="0.25">
      <c r="A13">
        <v>1</v>
      </c>
      <c r="B13" t="s">
        <v>39</v>
      </c>
    </row>
    <row r="15" spans="1:5" x14ac:dyDescent="0.25">
      <c r="A15" s="10" t="s">
        <v>54</v>
      </c>
      <c r="B15" s="10"/>
      <c r="C15" s="10"/>
      <c r="D15" s="10"/>
      <c r="E15" s="10"/>
    </row>
    <row r="16" spans="1:5" x14ac:dyDescent="0.25">
      <c r="A16">
        <v>1</v>
      </c>
      <c r="B16" t="s">
        <v>39</v>
      </c>
    </row>
    <row r="18" spans="1:4" x14ac:dyDescent="0.25">
      <c r="A18" s="10" t="s">
        <v>51</v>
      </c>
      <c r="B18" s="10"/>
      <c r="C18" s="10"/>
    </row>
    <row r="19" spans="1:4" x14ac:dyDescent="0.25">
      <c r="A19">
        <v>1</v>
      </c>
      <c r="B19" t="s">
        <v>39</v>
      </c>
    </row>
    <row r="21" spans="1:4" x14ac:dyDescent="0.25">
      <c r="A21" s="10" t="s">
        <v>52</v>
      </c>
      <c r="B21" s="10"/>
      <c r="C21" s="10"/>
      <c r="D21" s="10"/>
    </row>
    <row r="22" spans="1:4" x14ac:dyDescent="0.25">
      <c r="A22">
        <v>2</v>
      </c>
      <c r="B22" t="s">
        <v>39</v>
      </c>
    </row>
    <row r="24" spans="1:4" x14ac:dyDescent="0.25">
      <c r="A24" s="9" t="s">
        <v>55</v>
      </c>
      <c r="B24" s="9"/>
      <c r="C24" s="9"/>
      <c r="D24" s="9"/>
    </row>
    <row r="25" spans="1:4" x14ac:dyDescent="0.25">
      <c r="A25">
        <v>1</v>
      </c>
      <c r="B25" t="s">
        <v>39</v>
      </c>
    </row>
    <row r="27" spans="1:4" x14ac:dyDescent="0.25">
      <c r="A27" s="9" t="s">
        <v>56</v>
      </c>
      <c r="B27" s="9"/>
      <c r="C27" s="9"/>
      <c r="D27" s="9"/>
    </row>
    <row r="28" spans="1:4" x14ac:dyDescent="0.25">
      <c r="A28">
        <v>1</v>
      </c>
      <c r="B28" t="s">
        <v>39</v>
      </c>
    </row>
    <row r="30" spans="1:4" x14ac:dyDescent="0.25">
      <c r="A30" s="9" t="s">
        <v>57</v>
      </c>
      <c r="B30" s="9"/>
      <c r="C30" s="9"/>
      <c r="D30" s="9"/>
    </row>
    <row r="31" spans="1:4" x14ac:dyDescent="0.25">
      <c r="A31">
        <v>1</v>
      </c>
      <c r="B31" t="s">
        <v>39</v>
      </c>
    </row>
    <row r="33" spans="1:4" x14ac:dyDescent="0.25">
      <c r="A33" s="9" t="s">
        <v>58</v>
      </c>
      <c r="B33" s="9"/>
      <c r="C33" s="9"/>
      <c r="D33" s="9"/>
    </row>
    <row r="34" spans="1:4" x14ac:dyDescent="0.25">
      <c r="A34">
        <v>1</v>
      </c>
      <c r="B34" t="s">
        <v>39</v>
      </c>
    </row>
    <row r="36" spans="1:4" x14ac:dyDescent="0.25">
      <c r="A36" s="9" t="s">
        <v>59</v>
      </c>
      <c r="B36" s="9"/>
      <c r="C36" s="9"/>
      <c r="D36" s="9"/>
    </row>
    <row r="37" spans="1:4" x14ac:dyDescent="0.25">
      <c r="A37">
        <v>1</v>
      </c>
      <c r="B37" t="s">
        <v>39</v>
      </c>
    </row>
    <row r="39" spans="1:4" x14ac:dyDescent="0.25">
      <c r="A39" s="9" t="s">
        <v>60</v>
      </c>
      <c r="B39" s="9"/>
      <c r="C39" s="9"/>
      <c r="D39" s="9"/>
    </row>
    <row r="40" spans="1:4" x14ac:dyDescent="0.25">
      <c r="A40">
        <v>1</v>
      </c>
      <c r="B40" t="s">
        <v>39</v>
      </c>
    </row>
    <row r="42" spans="1:4" x14ac:dyDescent="0.25">
      <c r="A42" s="9" t="s">
        <v>61</v>
      </c>
      <c r="B42" s="9"/>
      <c r="C42" s="9"/>
      <c r="D42" s="9"/>
    </row>
    <row r="43" spans="1:4" x14ac:dyDescent="0.25">
      <c r="A43">
        <v>1</v>
      </c>
      <c r="B43" t="s">
        <v>39</v>
      </c>
    </row>
    <row r="45" spans="1:4" x14ac:dyDescent="0.25">
      <c r="A45" s="9" t="s">
        <v>62</v>
      </c>
      <c r="B45" s="9"/>
      <c r="C45" s="9"/>
      <c r="D45" s="9"/>
    </row>
    <row r="46" spans="1:4" x14ac:dyDescent="0.25">
      <c r="A46">
        <v>1</v>
      </c>
      <c r="B4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Concrete</vt:lpstr>
      <vt:lpstr>Rebar</vt:lpstr>
      <vt:lpstr>Glass</vt:lpstr>
      <vt:lpstr>Stucco</vt:lpstr>
      <vt:lpstr>Drywall</vt:lpstr>
      <vt:lpstr>MEP</vt:lpstr>
      <vt:lpstr>Windows&amp;Doors</vt:lpstr>
    </vt:vector>
  </TitlesOfParts>
  <Company>Morley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Chun</dc:creator>
  <cp:lastModifiedBy>Allison Chun</cp:lastModifiedBy>
  <dcterms:created xsi:type="dcterms:W3CDTF">2018-01-09T00:31:49Z</dcterms:created>
  <dcterms:modified xsi:type="dcterms:W3CDTF">2018-01-19T18:25:07Z</dcterms:modified>
</cp:coreProperties>
</file>