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niteconstruction-my.sharepoint.com/personal/ryan_murray_gcinc_com/Documents/Student Estimating Competition - Region 7 Heavy Civil/Estimating Comp 2025/05 - Bid Proposal Worksheet/"/>
    </mc:Choice>
  </mc:AlternateContent>
  <xr:revisionPtr revIDLastSave="357" documentId="8_{DCE5C79A-FF14-4DE8-A174-2206BA423B0B}" xr6:coauthVersionLast="47" xr6:coauthVersionMax="47" xr10:uidLastSave="{6CC958F8-C78C-431F-8EA4-FC5EE43AA4BD}"/>
  <bookViews>
    <workbookView xWindow="-120" yWindow="-120" windowWidth="29040" windowHeight="15720" xr2:uid="{E0CAFF22-BFF9-4EB3-86BA-EF65DE07B2BC}"/>
  </bookViews>
  <sheets>
    <sheet name="2025 Bid Proposal WS-BLANK" sheetId="7" r:id="rId1"/>
  </sheets>
  <definedNames>
    <definedName name="_xlnm.Print_Area" localSheetId="0">'2025 Bid Proposal WS-BLANK'!$A$1:$N$87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I7" i="7"/>
  <c r="I4" i="7"/>
  <c r="I8" i="7"/>
  <c r="I72" i="7"/>
  <c r="I70" i="7"/>
  <c r="I68" i="7"/>
  <c r="I27" i="7"/>
  <c r="N74" i="7"/>
  <c r="L74" i="7"/>
  <c r="K74" i="7"/>
  <c r="N32" i="7"/>
  <c r="N33" i="7"/>
  <c r="N34" i="7"/>
  <c r="G32" i="7"/>
  <c r="I32" i="7" s="1"/>
  <c r="K32" i="7" s="1"/>
  <c r="L32" i="7" s="1"/>
  <c r="G33" i="7"/>
  <c r="I33" i="7" s="1"/>
  <c r="K33" i="7" s="1"/>
  <c r="L33" i="7" s="1"/>
  <c r="G34" i="7"/>
  <c r="I34" i="7" s="1"/>
  <c r="K34" i="7" s="1"/>
  <c r="L34" i="7" s="1"/>
  <c r="G35" i="7"/>
  <c r="I35" i="7" s="1"/>
  <c r="K35" i="7" s="1"/>
  <c r="L35" i="7" s="1"/>
  <c r="G36" i="7"/>
  <c r="G37" i="7"/>
  <c r="G38" i="7"/>
  <c r="G70" i="7"/>
  <c r="G71" i="7"/>
  <c r="G72" i="7"/>
  <c r="G73" i="7"/>
  <c r="G74" i="7"/>
  <c r="G76" i="7"/>
  <c r="G77" i="7"/>
  <c r="G65" i="7"/>
  <c r="G66" i="7"/>
  <c r="G67" i="7"/>
  <c r="G68" i="7"/>
  <c r="G69" i="7"/>
  <c r="G78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I31" i="7" s="1"/>
  <c r="K31" i="7" s="1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N28" i="7" l="1"/>
  <c r="N29" i="7"/>
  <c r="N30" i="7"/>
  <c r="N31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6" i="7"/>
  <c r="N77" i="7"/>
  <c r="N78" i="7"/>
  <c r="N27" i="7"/>
  <c r="I3" i="7"/>
  <c r="K3" i="7" s="1"/>
  <c r="L3" i="7" s="1"/>
  <c r="N3" i="7"/>
  <c r="N5" i="7"/>
  <c r="N4" i="7"/>
  <c r="I69" i="7" l="1"/>
  <c r="K69" i="7" s="1"/>
  <c r="L69" i="7" s="1"/>
  <c r="K70" i="7"/>
  <c r="L70" i="7" s="1"/>
  <c r="I71" i="7"/>
  <c r="K71" i="7" s="1"/>
  <c r="L71" i="7" s="1"/>
  <c r="K72" i="7"/>
  <c r="L72" i="7" s="1"/>
  <c r="I54" i="7"/>
  <c r="K54" i="7" s="1"/>
  <c r="L54" i="7" s="1"/>
  <c r="L31" i="7"/>
  <c r="I23" i="7"/>
  <c r="K23" i="7" s="1"/>
  <c r="L23" i="7" s="1"/>
  <c r="I24" i="7"/>
  <c r="K24" i="7" s="1"/>
  <c r="I25" i="7"/>
  <c r="K25" i="7" s="1"/>
  <c r="L25" i="7" s="1"/>
  <c r="I18" i="7"/>
  <c r="K18" i="7" s="1"/>
  <c r="L18" i="7" s="1"/>
  <c r="N6" i="7" l="1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K4" i="7"/>
  <c r="I5" i="7"/>
  <c r="K5" i="7" s="1"/>
  <c r="I6" i="7"/>
  <c r="K6" i="7" s="1"/>
  <c r="K7" i="7"/>
  <c r="K8" i="7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9" i="7"/>
  <c r="K19" i="7" s="1"/>
  <c r="I20" i="7"/>
  <c r="K20" i="7" s="1"/>
  <c r="I21" i="7"/>
  <c r="K21" i="7" s="1"/>
  <c r="I22" i="7"/>
  <c r="K22" i="7" s="1"/>
  <c r="I26" i="7"/>
  <c r="K26" i="7" s="1"/>
  <c r="K27" i="7"/>
  <c r="L27" i="7" s="1"/>
  <c r="I28" i="7"/>
  <c r="K28" i="7" s="1"/>
  <c r="L28" i="7" s="1"/>
  <c r="I29" i="7"/>
  <c r="K29" i="7" s="1"/>
  <c r="L29" i="7" s="1"/>
  <c r="I30" i="7"/>
  <c r="K30" i="7" s="1"/>
  <c r="L30" i="7" s="1"/>
  <c r="I36" i="7"/>
  <c r="K36" i="7" s="1"/>
  <c r="L36" i="7" s="1"/>
  <c r="I37" i="7"/>
  <c r="K37" i="7" s="1"/>
  <c r="L37" i="7" s="1"/>
  <c r="I38" i="7"/>
  <c r="K38" i="7" s="1"/>
  <c r="L38" i="7" s="1"/>
  <c r="I39" i="7"/>
  <c r="K39" i="7" s="1"/>
  <c r="L39" i="7" s="1"/>
  <c r="I40" i="7"/>
  <c r="K40" i="7" s="1"/>
  <c r="L40" i="7" s="1"/>
  <c r="I41" i="7"/>
  <c r="K41" i="7" s="1"/>
  <c r="L41" i="7" s="1"/>
  <c r="I42" i="7"/>
  <c r="K42" i="7" s="1"/>
  <c r="L42" i="7" s="1"/>
  <c r="I43" i="7"/>
  <c r="K43" i="7" s="1"/>
  <c r="L43" i="7" s="1"/>
  <c r="I44" i="7"/>
  <c r="K44" i="7" s="1"/>
  <c r="L44" i="7" s="1"/>
  <c r="I45" i="7"/>
  <c r="K45" i="7" s="1"/>
  <c r="L45" i="7" s="1"/>
  <c r="I46" i="7"/>
  <c r="K46" i="7" s="1"/>
  <c r="L46" i="7" s="1"/>
  <c r="I47" i="7"/>
  <c r="K47" i="7" s="1"/>
  <c r="L47" i="7" s="1"/>
  <c r="I48" i="7"/>
  <c r="K48" i="7" s="1"/>
  <c r="L48" i="7" s="1"/>
  <c r="I49" i="7"/>
  <c r="K49" i="7" s="1"/>
  <c r="L49" i="7" s="1"/>
  <c r="I50" i="7"/>
  <c r="K50" i="7" s="1"/>
  <c r="L50" i="7" s="1"/>
  <c r="I51" i="7"/>
  <c r="K51" i="7" s="1"/>
  <c r="L51" i="7" s="1"/>
  <c r="I52" i="7"/>
  <c r="K52" i="7" s="1"/>
  <c r="L52" i="7" s="1"/>
  <c r="I53" i="7"/>
  <c r="K53" i="7" s="1"/>
  <c r="L53" i="7" s="1"/>
  <c r="I55" i="7"/>
  <c r="K55" i="7" s="1"/>
  <c r="L55" i="7" s="1"/>
  <c r="I56" i="7"/>
  <c r="K56" i="7" s="1"/>
  <c r="L56" i="7" s="1"/>
  <c r="I57" i="7"/>
  <c r="K57" i="7" s="1"/>
  <c r="L57" i="7" s="1"/>
  <c r="I58" i="7"/>
  <c r="K58" i="7" s="1"/>
  <c r="L58" i="7" s="1"/>
  <c r="I59" i="7"/>
  <c r="K59" i="7" s="1"/>
  <c r="L59" i="7" s="1"/>
  <c r="I60" i="7"/>
  <c r="K60" i="7" s="1"/>
  <c r="L60" i="7" s="1"/>
  <c r="I61" i="7"/>
  <c r="K61" i="7" s="1"/>
  <c r="L61" i="7" s="1"/>
  <c r="I62" i="7"/>
  <c r="K62" i="7" s="1"/>
  <c r="L62" i="7" s="1"/>
  <c r="I63" i="7"/>
  <c r="K63" i="7" s="1"/>
  <c r="L63" i="7" s="1"/>
  <c r="I64" i="7"/>
  <c r="K64" i="7" s="1"/>
  <c r="L64" i="7" s="1"/>
  <c r="I65" i="7"/>
  <c r="K65" i="7" s="1"/>
  <c r="L65" i="7" s="1"/>
  <c r="I66" i="7"/>
  <c r="K66" i="7" s="1"/>
  <c r="L66" i="7" s="1"/>
  <c r="I67" i="7"/>
  <c r="K67" i="7" s="1"/>
  <c r="L67" i="7" s="1"/>
  <c r="K68" i="7"/>
  <c r="L68" i="7" s="1"/>
  <c r="I73" i="7"/>
  <c r="K73" i="7" s="1"/>
  <c r="L73" i="7" s="1"/>
  <c r="I74" i="7"/>
  <c r="N80" i="7" l="1"/>
  <c r="I77" i="7"/>
  <c r="K77" i="7" s="1"/>
  <c r="L77" i="7" s="1"/>
  <c r="I78" i="7"/>
  <c r="K78" i="7" s="1"/>
  <c r="L78" i="7" s="1"/>
  <c r="I76" i="7"/>
  <c r="K76" i="7" s="1"/>
  <c r="L76" i="7" s="1"/>
  <c r="N87" i="7" l="1"/>
  <c r="L11" i="7"/>
  <c r="L14" i="7"/>
  <c r="L7" i="7"/>
  <c r="L8" i="7"/>
  <c r="L17" i="7"/>
  <c r="L4" i="7"/>
  <c r="L12" i="7"/>
  <c r="L6" i="7"/>
  <c r="L15" i="7"/>
  <c r="L16" i="7"/>
  <c r="L9" i="7"/>
  <c r="L10" i="7"/>
  <c r="L5" i="7"/>
  <c r="L13" i="7"/>
  <c r="L22" i="7" l="1"/>
  <c r="L21" i="7"/>
  <c r="L26" i="7"/>
  <c r="L19" i="7"/>
  <c r="L24" i="7"/>
  <c r="L2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Guzman, Bianca</author>
  </authors>
  <commentList>
    <comment ref="F1" authorId="0" shapeId="0" xr:uid="{B9A3ECB2-CAA0-4978-BD58-0E17BAC9A9A4}">
      <text>
        <r>
          <rPr>
            <b/>
            <sz val="9"/>
            <color indexed="81"/>
            <rFont val="Tahoma"/>
            <family val="2"/>
          </rPr>
          <t>Guzman, Bianca:</t>
        </r>
        <r>
          <rPr>
            <sz val="9"/>
            <color indexed="81"/>
            <rFont val="Tahoma"/>
            <family val="2"/>
          </rPr>
          <t xml:space="preserve">
MANUAL ENTRY - UNIT COST</t>
        </r>
      </text>
    </comment>
    <comment ref="H1" authorId="0" shapeId="0" xr:uid="{3DB20805-1E1E-4448-874E-0E0AC7C6EC31}">
      <text>
        <r>
          <rPr>
            <b/>
            <sz val="9"/>
            <color indexed="81"/>
            <rFont val="Tahoma"/>
            <family val="2"/>
          </rPr>
          <t>Guzman, Bianca:</t>
        </r>
        <r>
          <rPr>
            <sz val="9"/>
            <color indexed="81"/>
            <rFont val="Tahoma"/>
            <family val="2"/>
          </rPr>
          <t xml:space="preserve">
This column is currently calculating - similar to 2022 Bid Proposal. 
This is not required. </t>
        </r>
      </text>
    </comment>
  </commentList>
</comments>
</file>

<file path=xl/sharedStrings.xml><?xml version="1.0" encoding="utf-8"?>
<sst xmlns="http://schemas.openxmlformats.org/spreadsheetml/2006/main" count="241" uniqueCount="176">
  <si>
    <t>Item #</t>
  </si>
  <si>
    <t>Item Code</t>
  </si>
  <si>
    <t>Description</t>
  </si>
  <si>
    <t>Unit</t>
  </si>
  <si>
    <t>Quantity</t>
  </si>
  <si>
    <t>Unit Cost</t>
  </si>
  <si>
    <t>Direct Cost</t>
  </si>
  <si>
    <t>Indirect Cost</t>
  </si>
  <si>
    <t>Subtotal Costs</t>
  </si>
  <si>
    <t>Margin %</t>
  </si>
  <si>
    <t>Total</t>
  </si>
  <si>
    <t>Balanced Bid Unit Price</t>
  </si>
  <si>
    <t>Bid Unit Price</t>
  </si>
  <si>
    <t>Bid Amount</t>
  </si>
  <si>
    <t>Base Bid</t>
  </si>
  <si>
    <t>1</t>
  </si>
  <si>
    <t>MOBILIZATION</t>
  </si>
  <si>
    <t>LS</t>
  </si>
  <si>
    <t>2</t>
  </si>
  <si>
    <t>3</t>
  </si>
  <si>
    <t>4</t>
  </si>
  <si>
    <t>LF</t>
  </si>
  <si>
    <t>5</t>
  </si>
  <si>
    <t>EA</t>
  </si>
  <si>
    <t>6</t>
  </si>
  <si>
    <t>7</t>
  </si>
  <si>
    <t>TN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</si>
  <si>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</si>
  <si>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</si>
  <si>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</si>
  <si>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</si>
  <si>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</si>
  <si>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</si>
  <si>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</si>
  <si>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</si>
  <si>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</si>
  <si>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</si>
  <si>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</si>
  <si>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</si>
  <si>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</si>
  <si>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CY</t>
  </si>
  <si>
    <t>21</t>
  </si>
  <si>
    <t>22</t>
  </si>
  <si>
    <t>23</t>
  </si>
  <si>
    <t>24</t>
  </si>
  <si>
    <t>25</t>
  </si>
  <si>
    <t>SY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</si>
  <si>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</si>
  <si>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</si>
  <si>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</si>
  <si>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</si>
  <si>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</si>
  <si>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</si>
  <si>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</si>
  <si>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</si>
  <si>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</si>
  <si>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</si>
  <si>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</si>
  <si>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</si>
  <si>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</si>
  <si>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</si>
  <si>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</si>
  <si>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</si>
  <si>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</si>
  <si>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</si>
  <si>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</si>
  <si>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</si>
  <si>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</si>
  <si>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</si>
  <si>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</si>
  <si>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</si>
  <si>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</si>
  <si>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</si>
  <si>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</si>
  <si>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</si>
  <si>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</si>
  <si>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</si>
  <si>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</si>
  <si>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</si>
  <si>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</si>
  <si>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</si>
  <si>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</si>
  <si>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</si>
  <si>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</si>
  <si>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SF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</si>
  <si>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</si>
  <si>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</si>
  <si>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</si>
  <si>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</si>
  <si>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</si>
  <si>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</si>
  <si>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</si>
  <si>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</si>
  <si>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</si>
  <si>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</si>
  <si>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SUBTOTAL</t>
  </si>
  <si>
    <t>TOTAL BID PRICE</t>
  </si>
  <si>
    <t>TRAFFIC CONTROL</t>
  </si>
  <si>
    <t>SURVEY</t>
  </si>
  <si>
    <t>DUST CONTROL AND WATERING</t>
  </si>
  <si>
    <t>POTHOLE</t>
  </si>
  <si>
    <t>ROADWAY EXCAVATION</t>
  </si>
  <si>
    <t>REMOVE ASPHALT PAVEMENT</t>
  </si>
  <si>
    <t>REMOVE CONCRETE PAD</t>
  </si>
  <si>
    <t>REMOVE FENCE</t>
  </si>
  <si>
    <t>REMOVE CONCRETE PAVEMENT</t>
  </si>
  <si>
    <t>RELOCATE BENCH</t>
  </si>
  <si>
    <t>RELOCATE PERGOLA</t>
  </si>
  <si>
    <t>UNTREATED BASE COURSE</t>
  </si>
  <si>
    <t>BORROW</t>
  </si>
  <si>
    <t>HMA - 1/2 INCH</t>
  </si>
  <si>
    <t>PORTLAND CEMENT CONCRETE PAVEMENT</t>
  </si>
  <si>
    <t>CONCRETE SIDEWALK</t>
  </si>
  <si>
    <t>4 FT CHAIN LINK FENCE</t>
  </si>
  <si>
    <t>5 FT CHAIN LINK FENCE</t>
  </si>
  <si>
    <t>LOOSE RIPRAP</t>
  </si>
  <si>
    <t>CONCRETE LINED DITCH</t>
  </si>
  <si>
    <t>CONCRETE LINED DITCH - MSE WALL</t>
  </si>
  <si>
    <t>DRAINAGE PIPE - 12 INCH, SMOOTH, LEAK-RESISTANT</t>
  </si>
  <si>
    <t>DRAINAGE PIPE - 15 INCH, SMOOTH, LEAK-RESISTANT</t>
  </si>
  <si>
    <t>DRAINAGE PIPE - 18 INCH, SMOOTH, LEAK-RESISTANT</t>
  </si>
  <si>
    <t>DRAINAGE PIPE - 18 INCH, REINFORCED CONCRETE, LEAK-RESISTANT,
STRUCTURAL CLASS V</t>
  </si>
  <si>
    <t>DRAINAGE PIPE - 24 INCH, SMOOTH, LEAK-RESISTANT</t>
  </si>
  <si>
    <t>CONCRETE DRAINAGE STRUCTURE DB 1</t>
  </si>
  <si>
    <t>CONCRETE DRAINAGE STRUCTURE 4 FT WIDE X 1 FT TO 3 FT DEEP - CB5</t>
  </si>
  <si>
    <t>CONCRETE DRAINAGE STRUCTURE 4 FT WIDE X 3 FT TO 5 FT DEEP - CB5</t>
  </si>
  <si>
    <t>CONCRETE DRAINAGE STRUCTURE 8 FT WIDE X 5 FT TO 7 FT DEEP - CB5</t>
  </si>
  <si>
    <t>CIRCULAR END SECTION 12 INCH</t>
  </si>
  <si>
    <t>CIRCULAR END SECTION 15 INCH</t>
  </si>
  <si>
    <t>CIRCULAR END SECTION 18 INCH</t>
  </si>
  <si>
    <t>CIRCULAR END SECTION 24 INCH</t>
  </si>
  <si>
    <t>4 FOOT STANDARD MANHOLE 7 FT TO 9 FT DEEP - CB 11</t>
  </si>
  <si>
    <t>CAST-IN-PLACE CONCRETE CONSTANT SLOPE BARRIER - 42 INCH, TL-5</t>
  </si>
  <si>
    <t>CAST-IN-PLACE CONCRETE CONSTANT SLOPE BARRIER
- 42 INCH, APPROACH END SECTION</t>
  </si>
  <si>
    <t>CRASH CUSHION TYPE B (MASH)</t>
  </si>
  <si>
    <t>CHECK DAM - FIBER ROLL</t>
  </si>
  <si>
    <t>SILT FENCE</t>
  </si>
  <si>
    <t>DROP-INLET BARRIER</t>
  </si>
  <si>
    <t>PIPE-INLET BARRIER</t>
  </si>
  <si>
    <t>STABILIZED CONSTRUCTION ENTRANCE</t>
  </si>
  <si>
    <t>MSE WALL-A</t>
  </si>
  <si>
    <t>MSE WALL-B</t>
  </si>
  <si>
    <t>MSE WALL-C</t>
  </si>
  <si>
    <t>AESTHETICS - FORMLINER AND TINTED CONCRETE SEALER</t>
  </si>
  <si>
    <t>BROADCAST SEED</t>
  </si>
  <si>
    <t>HECP TYPE 1</t>
  </si>
  <si>
    <t>STRIP, STOCKPILE, AND SPREAD TOPSOIL (PLAN QUANTITY)</t>
  </si>
  <si>
    <t>REMOVE SIGN</t>
  </si>
  <si>
    <t>SIGN PANEL LESS THAN 20 SQUARE FEET</t>
  </si>
  <si>
    <t>SMALL SIGN TUBULAR STEEL POST BASE (B2A)</t>
  </si>
  <si>
    <t>SIGN POST P2</t>
  </si>
  <si>
    <t>GRANULAR BACKFILL BORROW (PLAN QUANTITY)</t>
  </si>
  <si>
    <t>DRILLED SHAFTS, 60 INCH</t>
  </si>
  <si>
    <t>7 FT CHAIN LINK FENCE</t>
  </si>
  <si>
    <t>REINFORCING STEEL - COATED (PLAN QUANTITY)</t>
  </si>
  <si>
    <t>STRUCTURAL CONCRETE (EST LUMP QTY 453 CU YD)</t>
  </si>
  <si>
    <t>AESTHETICS - FORMLINER</t>
  </si>
  <si>
    <t>PRESTRESSED CONCRETE MEMBER 91 FT 0 INCH TYPE UBT74</t>
  </si>
  <si>
    <t>PRESTRESSED CONCRETE MEMBER 96 FT 11 INCH TYPE UBT74</t>
  </si>
  <si>
    <t>PRESTRESSED CONCRETE MEMBER 120 FT 7 INCH TYPE UBT74</t>
  </si>
  <si>
    <t>PRESTRESSED CONCRETE MEMBER 122 FT 4 INCH TYPE UBT74</t>
  </si>
  <si>
    <t>PRESTRESSED CONCRETE MEMBER 127 FT 1 INCH TYPE UBT74</t>
  </si>
  <si>
    <t>PRESTRESSED CONCRETE MEMBER 151 FT 4 INCH TYPE UBT74</t>
  </si>
  <si>
    <t>STRUCTURAL STEEL (EST LUMP QTY 1,508 LB)</t>
  </si>
  <si>
    <t>ABUTMENT EXPANSION BEARING</t>
  </si>
  <si>
    <t>BENT FIXED BEARING</t>
  </si>
  <si>
    <t>COMPRESSION JOINT SEAL</t>
  </si>
  <si>
    <t>AESTHETICS - TINTED CONCRETE SEALER</t>
  </si>
  <si>
    <t/>
  </si>
  <si>
    <t>PUBLIC INFORMATION</t>
  </si>
  <si>
    <t>QA / QC</t>
  </si>
  <si>
    <t>CF</t>
  </si>
  <si>
    <t>FT</t>
  </si>
  <si>
    <t>1,000 SF</t>
  </si>
  <si>
    <t>LB</t>
  </si>
  <si>
    <t>SWPPP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</si>
</sst>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3" fontId="3" fillId="2" borderId="0" xfId="1" applyFont="1" applyFill="1" applyBorder="1" applyAlignment="1" applyProtection="1">
      <alignment horizontal="center"/>
    </xf>
    <xf numFmtId="4" fontId="3" fillId="2" borderId="0" xfId="2" applyNumberFormat="1" applyFont="1" applyFill="1" applyBorder="1" applyAlignment="1" applyProtection="1">
      <alignment horizontal="center"/>
    </xf>
    <xf numFmtId="9" fontId="0" fillId="2" borderId="0" xfId="3" applyFont="1" applyFill="1" applyBorder="1" applyAlignment="1" applyProtection="1">
      <alignment vertical="center"/>
      <protection locked="0"/>
    </xf>
    <xf numFmtId="164" fontId="0" fillId="2" borderId="0" xfId="0" applyNumberFormat="1" applyFill="1" applyAlignment="1">
      <alignment vertical="center"/>
    </xf>
    <xf numFmtId="0" fontId="4" fillId="3" borderId="12" xfId="0" applyFont="1" applyFill="1" applyBorder="1" applyProtection="1"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43" fontId="3" fillId="0" borderId="11" xfId="1" applyFont="1" applyFill="1" applyBorder="1" applyAlignment="1" applyProtection="1">
      <alignment horizontal="center"/>
    </xf>
    <xf numFmtId="43" fontId="3" fillId="0" borderId="25" xfId="1" applyFont="1" applyFill="1" applyBorder="1" applyAlignment="1" applyProtection="1">
      <alignment horizontal="center"/>
    </xf>
    <xf numFmtId="43" fontId="3" fillId="3" borderId="17" xfId="1" applyFont="1" applyFill="1" applyBorder="1" applyAlignment="1" applyProtection="1"/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64" fontId="4" fillId="4" borderId="12" xfId="0" applyNumberFormat="1" applyFont="1" applyFill="1" applyBorder="1"/>
    <xf numFmtId="9" fontId="0" fillId="2" borderId="0" xfId="3" applyFont="1" applyFill="1" applyProtection="1">
      <protection locked="0"/>
    </xf>
    <xf numFmtId="164" fontId="8" fillId="0" borderId="1" xfId="0" applyNumberFormat="1" applyFont="1" applyBorder="1" applyAlignment="1">
      <alignment vertical="center"/>
    </xf>
    <xf numFmtId="164" fontId="8" fillId="0" borderId="12" xfId="0" applyNumberFormat="1" applyFont="1" applyBorder="1" applyAlignment="1" applyProtection="1">
      <alignment vertical="center"/>
      <protection locked="0"/>
    </xf>
    <xf numFmtId="164" fontId="8" fillId="0" borderId="21" xfId="0" applyNumberFormat="1" applyFont="1" applyBorder="1" applyAlignment="1" applyProtection="1">
      <alignment vertical="center"/>
      <protection locked="0"/>
    </xf>
    <xf numFmtId="164" fontId="8" fillId="0" borderId="22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1" xfId="0" applyFont="1" applyBorder="1"/>
    <xf numFmtId="164" fontId="8" fillId="0" borderId="9" xfId="0" applyNumberFormat="1" applyFont="1" applyBorder="1" applyAlignment="1" applyProtection="1">
      <alignment vertical="center"/>
      <protection locked="0"/>
    </xf>
    <xf numFmtId="164" fontId="8" fillId="0" borderId="18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25" xfId="0" applyFont="1" applyBorder="1"/>
    <xf numFmtId="44" fontId="9" fillId="0" borderId="27" xfId="2" applyFont="1" applyBorder="1" applyAlignment="1">
      <alignment horizontal="center" vertical="top" wrapText="1"/>
    </xf>
    <xf numFmtId="44" fontId="9" fillId="0" borderId="28" xfId="2" applyFont="1" applyBorder="1" applyAlignment="1">
      <alignment horizontal="center" vertical="center" wrapText="1"/>
    </xf>
    <xf numFmtId="44" fontId="9" fillId="0" borderId="28" xfId="2" applyFont="1" applyBorder="1" applyAlignment="1">
      <alignment horizontal="center" vertical="top" wrapText="1"/>
    </xf>
    <xf numFmtId="44" fontId="9" fillId="0" borderId="29" xfId="2" applyFont="1" applyBorder="1" applyAlignment="1">
      <alignment horizontal="center" vertical="top" wrapText="1"/>
    </xf>
    <xf numFmtId="0" fontId="0" fillId="0" borderId="26" xfId="0" applyBorder="1" applyProtection="1">
      <protection locked="0"/>
    </xf>
    <xf numFmtId="44" fontId="9" fillId="0" borderId="26" xfId="2" applyFont="1" applyBorder="1" applyAlignment="1">
      <alignment horizontal="center" vertical="top" wrapText="1"/>
    </xf>
    <xf numFmtId="44" fontId="0" fillId="2" borderId="0" xfId="2" applyFont="1" applyFill="1" applyProtection="1">
      <protection locked="0"/>
    </xf>
    <xf numFmtId="44" fontId="0" fillId="2" borderId="0" xfId="0" applyNumberFormat="1" applyFill="1" applyProtection="1">
      <protection locked="0"/>
    </xf>
    <xf numFmtId="0" fontId="3" fillId="3" borderId="10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11" xfId="0" applyFont="1" applyFill="1" applyBorder="1"/>
    <xf numFmtId="43" fontId="3" fillId="3" borderId="11" xfId="1" applyFont="1" applyFill="1" applyBorder="1" applyAlignment="1" applyProtection="1">
      <alignment horizontal="center"/>
    </xf>
    <xf numFmtId="0" fontId="0" fillId="3" borderId="26" xfId="0" applyFill="1" applyBorder="1" applyProtection="1">
      <protection locked="0"/>
    </xf>
    <xf numFmtId="164" fontId="8" fillId="3" borderId="1" xfId="0" applyNumberFormat="1" applyFont="1" applyFill="1" applyBorder="1" applyAlignment="1">
      <alignment vertical="center"/>
    </xf>
    <xf numFmtId="164" fontId="8" fillId="3" borderId="12" xfId="0" applyNumberFormat="1" applyFont="1" applyFill="1" applyBorder="1" applyAlignment="1" applyProtection="1">
      <alignment vertical="center"/>
      <protection locked="0"/>
    </xf>
    <xf numFmtId="164" fontId="8" fillId="3" borderId="9" xfId="0" applyNumberFormat="1" applyFont="1" applyFill="1" applyBorder="1" applyAlignment="1" applyProtection="1">
      <alignment vertical="center"/>
      <protection locked="0"/>
    </xf>
    <xf numFmtId="164" fontId="8" fillId="3" borderId="18" xfId="0" applyNumberFormat="1" applyFont="1" applyFill="1" applyBorder="1" applyAlignment="1">
      <alignment vertical="center"/>
    </xf>
    <xf numFmtId="0" fontId="4" fillId="3" borderId="12" xfId="0" applyFont="1" applyFill="1" applyBorder="1" applyAlignment="1" applyProtection="1">
      <alignment horizontal="center"/>
      <protection locked="0"/>
    </xf>
    <xf numFmtId="4" fontId="3" fillId="0" borderId="11" xfId="2" applyNumberFormat="1" applyFont="1" applyFill="1" applyBorder="1" applyAlignment="1" applyProtection="1">
      <alignment horizontal="center"/>
    </xf>
    <xf numFmtId="43" fontId="9" fillId="0" borderId="30" xfId="1" applyFont="1" applyBorder="1" applyAlignment="1">
      <alignment horizontal="center" vertical="top" wrapText="1"/>
    </xf>
    <xf numFmtId="43" fontId="9" fillId="0" borderId="31" xfId="1" applyFont="1" applyBorder="1" applyAlignment="1">
      <alignment horizontal="center" vertical="top" wrapText="1"/>
    </xf>
    <xf numFmtId="43" fontId="9" fillId="0" borderId="32" xfId="1" applyFont="1" applyBorder="1" applyAlignment="1">
      <alignment horizontal="center" vertical="top" wrapText="1"/>
    </xf>
    <xf numFmtId="4" fontId="3" fillId="3" borderId="11" xfId="2" applyNumberFormat="1" applyFont="1" applyFill="1" applyBorder="1" applyAlignment="1" applyProtection="1">
      <alignment horizontal="center"/>
    </xf>
    <xf numFmtId="4" fontId="3" fillId="0" borderId="25" xfId="2" applyNumberFormat="1" applyFont="1" applyFill="1" applyBorder="1" applyAlignment="1" applyProtection="1">
      <alignment horizontal="center"/>
    </xf>
    <xf numFmtId="43" fontId="3" fillId="3" borderId="33" xfId="1" applyFont="1" applyFill="1" applyBorder="1" applyAlignment="1" applyProtection="1"/>
    <xf numFmtId="44" fontId="9" fillId="0" borderId="12" xfId="2" applyFont="1" applyBorder="1" applyAlignment="1">
      <alignment horizontal="center" vertical="top" wrapText="1"/>
    </xf>
    <xf numFmtId="44" fontId="9" fillId="0" borderId="12" xfId="2" applyFont="1" applyBorder="1" applyAlignment="1">
      <alignment horizontal="center" vertical="center" wrapText="1"/>
    </xf>
    <xf numFmtId="0" fontId="0" fillId="0" borderId="12" xfId="0" applyBorder="1" applyProtection="1">
      <protection locked="0"/>
    </xf>
    <xf numFmtId="0" fontId="0" fillId="3" borderId="12" xfId="0" applyFill="1" applyBorder="1" applyProtection="1">
      <protection locked="0"/>
    </xf>
    <xf numFmtId="4" fontId="3" fillId="0" borderId="34" xfId="2" applyNumberFormat="1" applyFont="1" applyFill="1" applyBorder="1" applyAlignment="1" applyProtection="1">
      <alignment horizontal="center"/>
    </xf>
    <xf numFmtId="4" fontId="3" fillId="0" borderId="35" xfId="2" applyNumberFormat="1" applyFont="1" applyFill="1" applyBorder="1" applyAlignment="1" applyProtection="1">
      <alignment horizontal="center"/>
    </xf>
    <xf numFmtId="43" fontId="3" fillId="0" borderId="15" xfId="1" applyFont="1" applyFill="1" applyBorder="1" applyAlignment="1" applyProtection="1">
      <alignment horizontal="center"/>
    </xf>
    <xf numFmtId="9" fontId="8" fillId="0" borderId="36" xfId="3" applyFont="1" applyFill="1" applyBorder="1" applyAlignment="1" applyProtection="1">
      <alignment vertical="center"/>
      <protection locked="0"/>
    </xf>
    <xf numFmtId="9" fontId="8" fillId="3" borderId="36" xfId="3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horizontal="center"/>
    </xf>
    <xf numFmtId="0" fontId="1" fillId="3" borderId="38" xfId="0" applyFont="1" applyFill="1" applyBorder="1" applyProtection="1">
      <protection locked="0"/>
    </xf>
    <xf numFmtId="164" fontId="1" fillId="3" borderId="39" xfId="0" applyNumberFormat="1" applyFont="1" applyFill="1" applyBorder="1"/>
    <xf numFmtId="0" fontId="3" fillId="0" borderId="20" xfId="0" applyFont="1" applyBorder="1" applyAlignment="1">
      <alignment horizontal="center"/>
    </xf>
    <xf numFmtId="0" fontId="3" fillId="0" borderId="20" xfId="0" quotePrefix="1" applyFont="1" applyBorder="1" applyAlignment="1">
      <alignment horizontal="center"/>
    </xf>
    <xf numFmtId="0" fontId="3" fillId="0" borderId="19" xfId="0" applyFont="1" applyBorder="1"/>
    <xf numFmtId="43" fontId="3" fillId="0" borderId="20" xfId="1" applyFont="1" applyFill="1" applyBorder="1" applyAlignment="1" applyProtection="1">
      <alignment horizontal="center"/>
    </xf>
    <xf numFmtId="44" fontId="9" fillId="0" borderId="40" xfId="2" applyFont="1" applyBorder="1" applyAlignment="1">
      <alignment horizontal="center" vertical="top" wrapText="1"/>
    </xf>
    <xf numFmtId="164" fontId="8" fillId="0" borderId="40" xfId="0" applyNumberFormat="1" applyFont="1" applyBorder="1" applyAlignment="1">
      <alignment vertical="center"/>
    </xf>
    <xf numFmtId="164" fontId="8" fillId="0" borderId="40" xfId="0" applyNumberFormat="1" applyFont="1" applyBorder="1" applyAlignment="1" applyProtection="1">
      <alignment vertical="center"/>
      <protection locked="0"/>
    </xf>
    <xf numFmtId="9" fontId="8" fillId="0" borderId="41" xfId="3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3" fillId="0" borderId="4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3" fillId="0" borderId="43" xfId="0" applyFont="1" applyBorder="1"/>
    <xf numFmtId="43" fontId="3" fillId="0" borderId="43" xfId="1" applyFont="1" applyFill="1" applyBorder="1" applyAlignment="1" applyProtection="1">
      <alignment horizontal="center"/>
    </xf>
    <xf numFmtId="4" fontId="3" fillId="0" borderId="43" xfId="2" applyNumberFormat="1" applyFont="1" applyFill="1" applyBorder="1" applyAlignment="1" applyProtection="1">
      <alignment horizontal="center"/>
    </xf>
    <xf numFmtId="44" fontId="9" fillId="0" borderId="44" xfId="2" applyFont="1" applyBorder="1" applyAlignment="1">
      <alignment horizontal="center" vertical="top" wrapText="1"/>
    </xf>
    <xf numFmtId="164" fontId="8" fillId="0" borderId="38" xfId="0" applyNumberFormat="1" applyFont="1" applyBorder="1" applyAlignment="1">
      <alignment vertical="center"/>
    </xf>
    <xf numFmtId="164" fontId="8" fillId="0" borderId="44" xfId="0" applyNumberFormat="1" applyFont="1" applyBorder="1" applyAlignment="1" applyProtection="1">
      <alignment vertical="center"/>
      <protection locked="0"/>
    </xf>
    <xf numFmtId="9" fontId="8" fillId="0" borderId="45" xfId="3" applyFont="1" applyFill="1" applyBorder="1" applyAlignment="1" applyProtection="1">
      <alignment vertical="center"/>
      <protection locked="0"/>
    </xf>
    <xf numFmtId="164" fontId="8" fillId="0" borderId="46" xfId="0" applyNumberFormat="1" applyFont="1" applyBorder="1" applyAlignment="1" applyProtection="1">
      <alignment vertical="center"/>
      <protection locked="0"/>
    </xf>
    <xf numFmtId="164" fontId="8" fillId="0" borderId="47" xfId="0" applyNumberFormat="1" applyFont="1" applyBorder="1" applyAlignment="1" applyProtection="1">
      <alignment vertical="center"/>
      <protection locked="0"/>
    </xf>
    <xf numFmtId="164" fontId="8" fillId="0" borderId="39" xfId="0" applyNumberFormat="1" applyFont="1" applyBorder="1" applyAlignment="1">
      <alignment vertical="center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</cellXfs>
  <cellStyles count="6">
    <cellStyle name="Comma" xfId="1" builtinId="3"/>
    <cellStyle name="Comma 2 2" xfId="5" xr:uid="{DCE26057-ECF7-4CCA-A56A-69242AF3E944}"/>
    <cellStyle name="Currency" xfId="2" builtinId="4"/>
    <cellStyle name="Currency 2 2" xfId="4" xr:uid="{2F45C5C2-A999-48A0-8284-534354679664}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9D10-FB28-423A-932C-309D4BE343AF}">
  <sheetPr>
    <tabColor theme="6" tint="0.39997558519241921"/>
  </sheetPr>
  <dimension ref="A1:HL92"/>
  <sheetViews>
    <sheetView showGridLines="0" tabSelected="1" view="pageBreakPreview" zoomScaleNormal="85" zoomScaleSheetLayoutView="100" workbookViewId="0">
      <pane ySplit="2" topLeftCell="A3" activePane="bottomLeft" state="frozen"/>
      <selection pane="bottomLeft" activeCell="Q81" sqref="Q81"/>
    </sheetView>
  </sheetViews>
  <sheetFormatPr defaultColWidth="9.140625" defaultRowHeight="15" x14ac:dyDescent="0.25"/>
  <cols>
    <col min="1" max="1" width="8.42578125" style="8" bestFit="1" customWidth="1"/>
    <col min="2" max="2" width="12.85546875" style="8" hidden="1" customWidth="1"/>
    <col min="3" max="3" width="89.42578125" style="1" customWidth="1"/>
    <col min="4" max="4" width="9" style="9" bestFit="1" customWidth="1"/>
    <col min="5" max="5" width="11.5703125" style="9" bestFit="1" customWidth="1"/>
    <col min="6" max="6" width="13.5703125" style="8" bestFit="1" customWidth="1"/>
    <col min="7" max="7" width="22.140625" style="8" bestFit="1" customWidth="1"/>
    <col min="8" max="8" width="16" style="8" bestFit="1" customWidth="1"/>
    <col min="9" max="9" width="18" style="8" customWidth="1"/>
    <col min="10" max="10" width="12.28515625" style="8" bestFit="1" customWidth="1"/>
    <col min="11" max="11" width="13.85546875" style="8" bestFit="1" customWidth="1"/>
    <col min="12" max="12" width="28.5703125" style="8" bestFit="1" customWidth="1"/>
    <col min="13" max="13" width="23.42578125" style="8" bestFit="1" customWidth="1"/>
    <col min="14" max="14" width="25.140625" style="10" customWidth="1"/>
    <col min="15" max="15" width="12.85546875" style="8" customWidth="1"/>
    <col min="16" max="16" width="13.5703125" style="8" customWidth="1"/>
    <col min="17" max="16384" width="9.140625" style="8"/>
  </cols>
  <sheetData>
    <row r="1" spans="1:220" s="6" customFormat="1" ht="36.75" customHeight="1" thickBot="1" x14ac:dyDescent="0.3">
      <c r="A1" s="30" t="s">
        <v>0</v>
      </c>
      <c r="B1" s="30" t="s">
        <v>1</v>
      </c>
      <c r="C1" s="31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3" t="s">
        <v>9</v>
      </c>
      <c r="K1" s="34" t="s">
        <v>10</v>
      </c>
      <c r="L1" s="35" t="s">
        <v>11</v>
      </c>
      <c r="M1" s="36" t="s">
        <v>12</v>
      </c>
      <c r="N1" s="37" t="s">
        <v>13</v>
      </c>
    </row>
    <row r="2" spans="1:220" s="6" customFormat="1" ht="19.5" thickBot="1" x14ac:dyDescent="0.3">
      <c r="A2" s="23"/>
      <c r="B2" s="23"/>
      <c r="C2" s="24" t="s">
        <v>14</v>
      </c>
      <c r="D2" s="25"/>
      <c r="E2" s="25"/>
      <c r="F2" s="2"/>
      <c r="G2" s="2"/>
      <c r="H2" s="2"/>
      <c r="I2" s="2"/>
      <c r="J2" s="3"/>
      <c r="K2" s="4"/>
      <c r="L2" s="5"/>
      <c r="M2" s="25"/>
      <c r="N2" s="26"/>
    </row>
    <row r="3" spans="1:220" s="18" customFormat="1" ht="18" customHeight="1" x14ac:dyDescent="0.25">
      <c r="A3" s="90" t="s">
        <v>15</v>
      </c>
      <c r="B3" s="91"/>
      <c r="C3" s="92" t="s">
        <v>16</v>
      </c>
      <c r="D3" s="93" t="s">
        <v>17</v>
      </c>
      <c r="E3" s="82">
        <v>1</v>
      </c>
      <c r="F3" s="94">
        <v>138695.87</v>
      </c>
      <c r="G3" s="95">
        <f>+E3*F3</f>
        <v>138695.87</v>
      </c>
      <c r="H3" s="96">
        <v>0</v>
      </c>
      <c r="I3" s="96">
        <f t="shared" ref="I3:I66" si="0">+G3+H3</f>
        <v>138695.87</v>
      </c>
      <c r="J3" s="97"/>
      <c r="K3" s="42">
        <f t="shared" ref="K3:K17" si="1">+I3*(1+J3)</f>
        <v>138695.87</v>
      </c>
      <c r="L3" s="42">
        <f>+K3/E3</f>
        <v>138695.87</v>
      </c>
      <c r="M3" s="53"/>
      <c r="N3" s="43">
        <f>+M3*E3</f>
        <v>0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</row>
    <row r="4" spans="1:220" s="19" customFormat="1" ht="18" customHeight="1" x14ac:dyDescent="0.25">
      <c r="A4" s="44" t="s">
        <v>18</v>
      </c>
      <c r="B4" s="45"/>
      <c r="C4" s="46" t="s">
        <v>97</v>
      </c>
      <c r="D4" s="87" t="s">
        <v>17</v>
      </c>
      <c r="E4" s="83">
        <v>1</v>
      </c>
      <c r="F4" s="79"/>
      <c r="G4" s="40">
        <f t="shared" ref="G3:G66" si="2">+E4*F4</f>
        <v>0</v>
      </c>
      <c r="H4" s="41">
        <v>0</v>
      </c>
      <c r="I4" s="41">
        <f>+G4+H4</f>
        <v>0</v>
      </c>
      <c r="J4" s="85"/>
      <c r="K4" s="47">
        <f t="shared" si="1"/>
        <v>0</v>
      </c>
      <c r="L4" s="47">
        <f t="shared" ref="L4:L26" si="3">+K4/E4</f>
        <v>0</v>
      </c>
      <c r="M4" s="54"/>
      <c r="N4" s="48">
        <f>+M4*E4</f>
        <v>0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</row>
    <row r="5" spans="1:220" s="19" customFormat="1" ht="18" customHeight="1" x14ac:dyDescent="0.25">
      <c r="A5" s="44" t="s">
        <v>19</v>
      </c>
      <c r="B5" s="45"/>
      <c r="C5" s="46" t="s">
        <v>98</v>
      </c>
      <c r="D5" s="87" t="s">
        <v>17</v>
      </c>
      <c r="E5" s="83">
        <v>1</v>
      </c>
      <c r="F5" s="78">
        <v>65083.997000000003</v>
      </c>
      <c r="G5" s="40">
        <f t="shared" si="2"/>
        <v>65083.997000000003</v>
      </c>
      <c r="H5" s="41">
        <v>0</v>
      </c>
      <c r="I5" s="41">
        <f t="shared" si="0"/>
        <v>65083.997000000003</v>
      </c>
      <c r="J5" s="85"/>
      <c r="K5" s="47">
        <f t="shared" si="1"/>
        <v>65083.997000000003</v>
      </c>
      <c r="L5" s="47">
        <f t="shared" si="3"/>
        <v>65083.997000000003</v>
      </c>
      <c r="M5" s="55"/>
      <c r="N5" s="48">
        <f>+M5*E5</f>
        <v>0</v>
      </c>
      <c r="O5" s="22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</row>
    <row r="6" spans="1:220" s="19" customFormat="1" ht="18" customHeight="1" x14ac:dyDescent="0.25">
      <c r="A6" s="44" t="s">
        <v>20</v>
      </c>
      <c r="B6" s="45"/>
      <c r="C6" s="46" t="s">
        <v>99</v>
      </c>
      <c r="D6" s="87" t="s">
        <v>17</v>
      </c>
      <c r="E6" s="83">
        <v>1</v>
      </c>
      <c r="F6" s="78">
        <v>26003.23</v>
      </c>
      <c r="G6" s="40">
        <f t="shared" si="2"/>
        <v>26003.23</v>
      </c>
      <c r="H6" s="41">
        <v>0</v>
      </c>
      <c r="I6" s="41">
        <f t="shared" si="0"/>
        <v>26003.23</v>
      </c>
      <c r="J6" s="85"/>
      <c r="K6" s="47">
        <f>+I6*(1+J6)</f>
        <v>26003.23</v>
      </c>
      <c r="L6" s="47">
        <f t="shared" si="3"/>
        <v>26003.23</v>
      </c>
      <c r="M6" s="55"/>
      <c r="N6" s="48">
        <f t="shared" ref="N6:N26" si="4">+M6*E6</f>
        <v>0</v>
      </c>
      <c r="O6" s="22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</row>
    <row r="7" spans="1:220" s="19" customFormat="1" ht="18" customHeight="1" x14ac:dyDescent="0.25">
      <c r="A7" s="44" t="s">
        <v>22</v>
      </c>
      <c r="B7" s="44"/>
      <c r="C7" s="46" t="s">
        <v>100</v>
      </c>
      <c r="D7" s="84" t="s">
        <v>17</v>
      </c>
      <c r="E7" s="71">
        <v>1</v>
      </c>
      <c r="F7" s="78">
        <v>3179.4070000000002</v>
      </c>
      <c r="G7" s="40">
        <f t="shared" si="2"/>
        <v>3179.4070000000002</v>
      </c>
      <c r="H7" s="41">
        <v>0</v>
      </c>
      <c r="I7" s="41">
        <f>+G7+H7</f>
        <v>3179.4070000000002</v>
      </c>
      <c r="J7" s="85"/>
      <c r="K7" s="47">
        <f t="shared" si="1"/>
        <v>3179.4070000000002</v>
      </c>
      <c r="L7" s="47">
        <f t="shared" si="3"/>
        <v>3179.4070000000002</v>
      </c>
      <c r="M7" s="55"/>
      <c r="N7" s="48">
        <f t="shared" si="4"/>
        <v>0</v>
      </c>
      <c r="O7" s="22"/>
    </row>
    <row r="8" spans="1:220" s="19" customFormat="1" ht="18" customHeight="1" x14ac:dyDescent="0.25">
      <c r="A8" s="44" t="s">
        <v>24</v>
      </c>
      <c r="B8" s="44"/>
      <c r="C8" s="46" t="s">
        <v>101</v>
      </c>
      <c r="D8" s="27" t="s">
        <v>40</v>
      </c>
      <c r="E8" s="71">
        <v>3627</v>
      </c>
      <c r="F8" s="79"/>
      <c r="G8" s="40">
        <f t="shared" si="2"/>
        <v>0</v>
      </c>
      <c r="H8" s="41">
        <v>0</v>
      </c>
      <c r="I8" s="41">
        <f>+G8+H8</f>
        <v>0</v>
      </c>
      <c r="J8" s="85"/>
      <c r="K8" s="47">
        <f t="shared" si="1"/>
        <v>0</v>
      </c>
      <c r="L8" s="47">
        <f t="shared" si="3"/>
        <v>0</v>
      </c>
      <c r="M8" s="54"/>
      <c r="N8" s="48">
        <f t="shared" si="4"/>
        <v>0</v>
      </c>
      <c r="O8" s="22"/>
    </row>
    <row r="9" spans="1:220" s="19" customFormat="1" ht="18" customHeight="1" x14ac:dyDescent="0.25">
      <c r="A9" s="44" t="s">
        <v>25</v>
      </c>
      <c r="B9" s="44"/>
      <c r="C9" s="46" t="s">
        <v>102</v>
      </c>
      <c r="D9" s="27" t="s">
        <v>46</v>
      </c>
      <c r="E9" s="71">
        <v>846</v>
      </c>
      <c r="F9" s="78"/>
      <c r="G9" s="40">
        <f t="shared" si="2"/>
        <v>0</v>
      </c>
      <c r="H9" s="41">
        <v>0</v>
      </c>
      <c r="I9" s="41">
        <f t="shared" si="0"/>
        <v>0</v>
      </c>
      <c r="J9" s="85"/>
      <c r="K9" s="47">
        <f t="shared" si="1"/>
        <v>0</v>
      </c>
      <c r="L9" s="47">
        <f t="shared" si="3"/>
        <v>0</v>
      </c>
      <c r="M9" s="55"/>
      <c r="N9" s="48">
        <f t="shared" si="4"/>
        <v>0</v>
      </c>
      <c r="O9" s="22"/>
    </row>
    <row r="10" spans="1:220" s="19" customFormat="1" ht="18" customHeight="1" x14ac:dyDescent="0.25">
      <c r="A10" s="44" t="s">
        <v>27</v>
      </c>
      <c r="B10" s="44"/>
      <c r="C10" s="46" t="s">
        <v>103</v>
      </c>
      <c r="D10" s="27" t="s">
        <v>84</v>
      </c>
      <c r="E10" s="71">
        <v>56</v>
      </c>
      <c r="F10" s="79"/>
      <c r="G10" s="40">
        <f t="shared" si="2"/>
        <v>0</v>
      </c>
      <c r="H10" s="41">
        <v>0</v>
      </c>
      <c r="I10" s="41">
        <f t="shared" si="0"/>
        <v>0</v>
      </c>
      <c r="J10" s="85"/>
      <c r="K10" s="47">
        <f>+I10*(1+J10)</f>
        <v>0</v>
      </c>
      <c r="L10" s="47">
        <f t="shared" si="3"/>
        <v>0</v>
      </c>
      <c r="M10" s="54"/>
      <c r="N10" s="48">
        <f t="shared" si="4"/>
        <v>0</v>
      </c>
      <c r="O10" s="22"/>
    </row>
    <row r="11" spans="1:220" s="19" customFormat="1" ht="18" customHeight="1" x14ac:dyDescent="0.25">
      <c r="A11" s="44" t="s">
        <v>28</v>
      </c>
      <c r="B11" s="44"/>
      <c r="C11" s="46" t="s">
        <v>104</v>
      </c>
      <c r="D11" s="27" t="s">
        <v>21</v>
      </c>
      <c r="E11" s="71">
        <v>960</v>
      </c>
      <c r="F11" s="78"/>
      <c r="G11" s="40">
        <f t="shared" si="2"/>
        <v>0</v>
      </c>
      <c r="H11" s="41">
        <v>0</v>
      </c>
      <c r="I11" s="41">
        <f t="shared" si="0"/>
        <v>0</v>
      </c>
      <c r="J11" s="85"/>
      <c r="K11" s="47">
        <f t="shared" si="1"/>
        <v>0</v>
      </c>
      <c r="L11" s="47">
        <f t="shared" si="3"/>
        <v>0</v>
      </c>
      <c r="M11" s="55"/>
      <c r="N11" s="48">
        <f t="shared" si="4"/>
        <v>0</v>
      </c>
      <c r="O11" s="22"/>
    </row>
    <row r="12" spans="1:220" s="19" customFormat="1" ht="18" customHeight="1" x14ac:dyDescent="0.25">
      <c r="A12" s="44" t="s">
        <v>29</v>
      </c>
      <c r="B12" s="44"/>
      <c r="C12" s="46" t="s">
        <v>105</v>
      </c>
      <c r="D12" s="27" t="s">
        <v>84</v>
      </c>
      <c r="E12" s="71">
        <v>420</v>
      </c>
      <c r="F12" s="79"/>
      <c r="G12" s="40">
        <f t="shared" si="2"/>
        <v>0</v>
      </c>
      <c r="H12" s="41">
        <v>0</v>
      </c>
      <c r="I12" s="41">
        <f t="shared" si="0"/>
        <v>0</v>
      </c>
      <c r="J12" s="85"/>
      <c r="K12" s="47">
        <f t="shared" si="1"/>
        <v>0</v>
      </c>
      <c r="L12" s="47">
        <f t="shared" si="3"/>
        <v>0</v>
      </c>
      <c r="M12" s="54"/>
      <c r="N12" s="48">
        <f t="shared" si="4"/>
        <v>0</v>
      </c>
      <c r="O12" s="22"/>
    </row>
    <row r="13" spans="1:220" s="19" customFormat="1" ht="18" customHeight="1" x14ac:dyDescent="0.25">
      <c r="A13" s="44" t="s">
        <v>30</v>
      </c>
      <c r="B13" s="44"/>
      <c r="C13" s="46" t="s">
        <v>106</v>
      </c>
      <c r="D13" s="27" t="s">
        <v>23</v>
      </c>
      <c r="E13" s="71">
        <v>1</v>
      </c>
      <c r="F13" s="79"/>
      <c r="G13" s="40">
        <f t="shared" si="2"/>
        <v>0</v>
      </c>
      <c r="H13" s="41">
        <v>0</v>
      </c>
      <c r="I13" s="41">
        <f t="shared" si="0"/>
        <v>0</v>
      </c>
      <c r="J13" s="85"/>
      <c r="K13" s="47">
        <f>+I13*(1+J13)</f>
        <v>0</v>
      </c>
      <c r="L13" s="47">
        <f t="shared" si="3"/>
        <v>0</v>
      </c>
      <c r="M13" s="54"/>
      <c r="N13" s="48">
        <f t="shared" si="4"/>
        <v>0</v>
      </c>
      <c r="O13" s="22"/>
    </row>
    <row r="14" spans="1:220" s="19" customFormat="1" ht="18" customHeight="1" x14ac:dyDescent="0.25">
      <c r="A14" s="44" t="s">
        <v>31</v>
      </c>
      <c r="B14" s="44"/>
      <c r="C14" s="46" t="s">
        <v>107</v>
      </c>
      <c r="D14" s="27" t="s">
        <v>23</v>
      </c>
      <c r="E14" s="71">
        <v>1</v>
      </c>
      <c r="F14" s="79"/>
      <c r="G14" s="40">
        <f t="shared" si="2"/>
        <v>0</v>
      </c>
      <c r="H14" s="41">
        <v>0</v>
      </c>
      <c r="I14" s="41">
        <f t="shared" si="0"/>
        <v>0</v>
      </c>
      <c r="J14" s="85"/>
      <c r="K14" s="47">
        <f t="shared" si="1"/>
        <v>0</v>
      </c>
      <c r="L14" s="47">
        <f t="shared" si="3"/>
        <v>0</v>
      </c>
      <c r="M14" s="54"/>
      <c r="N14" s="48">
        <f t="shared" si="4"/>
        <v>0</v>
      </c>
      <c r="O14" s="22"/>
    </row>
    <row r="15" spans="1:220" s="19" customFormat="1" ht="18" customHeight="1" x14ac:dyDescent="0.25">
      <c r="A15" s="44" t="s">
        <v>32</v>
      </c>
      <c r="B15" s="44"/>
      <c r="C15" s="46" t="s">
        <v>108</v>
      </c>
      <c r="D15" s="27" t="s">
        <v>26</v>
      </c>
      <c r="E15" s="71">
        <v>773</v>
      </c>
      <c r="F15" s="79"/>
      <c r="G15" s="40">
        <f t="shared" si="2"/>
        <v>0</v>
      </c>
      <c r="H15" s="41">
        <v>0</v>
      </c>
      <c r="I15" s="41">
        <f t="shared" si="0"/>
        <v>0</v>
      </c>
      <c r="J15" s="85"/>
      <c r="K15" s="47">
        <f t="shared" si="1"/>
        <v>0</v>
      </c>
      <c r="L15" s="47">
        <f t="shared" si="3"/>
        <v>0</v>
      </c>
      <c r="M15" s="54"/>
      <c r="N15" s="48">
        <f t="shared" si="4"/>
        <v>0</v>
      </c>
      <c r="O15" s="22"/>
    </row>
    <row r="16" spans="1:220" s="19" customFormat="1" ht="18" customHeight="1" x14ac:dyDescent="0.25">
      <c r="A16" s="44" t="s">
        <v>33</v>
      </c>
      <c r="B16" s="44"/>
      <c r="C16" s="46" t="s">
        <v>109</v>
      </c>
      <c r="D16" s="27" t="s">
        <v>40</v>
      </c>
      <c r="E16" s="71">
        <v>11196</v>
      </c>
      <c r="F16" s="79"/>
      <c r="G16" s="40">
        <f t="shared" si="2"/>
        <v>0</v>
      </c>
      <c r="H16" s="41">
        <v>0</v>
      </c>
      <c r="I16" s="41">
        <f t="shared" si="0"/>
        <v>0</v>
      </c>
      <c r="J16" s="85"/>
      <c r="K16" s="47">
        <f t="shared" si="1"/>
        <v>0</v>
      </c>
      <c r="L16" s="47">
        <f t="shared" si="3"/>
        <v>0</v>
      </c>
      <c r="M16" s="54"/>
      <c r="N16" s="48">
        <f t="shared" si="4"/>
        <v>0</v>
      </c>
      <c r="O16" s="22"/>
    </row>
    <row r="17" spans="1:15" s="19" customFormat="1" ht="18" customHeight="1" x14ac:dyDescent="0.25">
      <c r="A17" s="44" t="s">
        <v>34</v>
      </c>
      <c r="B17" s="44"/>
      <c r="C17" s="46" t="s">
        <v>110</v>
      </c>
      <c r="D17" s="27" t="s">
        <v>26</v>
      </c>
      <c r="E17" s="71">
        <v>212</v>
      </c>
      <c r="F17" s="79"/>
      <c r="G17" s="40">
        <f t="shared" si="2"/>
        <v>0</v>
      </c>
      <c r="H17" s="41">
        <v>0</v>
      </c>
      <c r="I17" s="41">
        <f t="shared" si="0"/>
        <v>0</v>
      </c>
      <c r="J17" s="85"/>
      <c r="K17" s="47">
        <f t="shared" si="1"/>
        <v>0</v>
      </c>
      <c r="L17" s="47">
        <f t="shared" si="3"/>
        <v>0</v>
      </c>
      <c r="M17" s="54"/>
      <c r="N17" s="48">
        <f t="shared" si="4"/>
        <v>0</v>
      </c>
      <c r="O17" s="22"/>
    </row>
    <row r="18" spans="1:15" s="19" customFormat="1" ht="18" customHeight="1" x14ac:dyDescent="0.25">
      <c r="A18" s="44" t="s">
        <v>35</v>
      </c>
      <c r="B18" s="44"/>
      <c r="C18" s="46" t="s">
        <v>111</v>
      </c>
      <c r="D18" s="27" t="s">
        <v>46</v>
      </c>
      <c r="E18" s="71">
        <v>47</v>
      </c>
      <c r="F18" s="79"/>
      <c r="G18" s="40">
        <f t="shared" si="2"/>
        <v>0</v>
      </c>
      <c r="H18" s="41">
        <v>0</v>
      </c>
      <c r="I18" s="41">
        <f t="shared" si="0"/>
        <v>0</v>
      </c>
      <c r="J18" s="85"/>
      <c r="K18" s="47">
        <f>+I18*(1+J18)</f>
        <v>0</v>
      </c>
      <c r="L18" s="47">
        <f t="shared" si="3"/>
        <v>0</v>
      </c>
      <c r="M18" s="54"/>
      <c r="N18" s="48">
        <f t="shared" si="4"/>
        <v>0</v>
      </c>
      <c r="O18" s="22"/>
    </row>
    <row r="19" spans="1:15" s="19" customFormat="1" ht="18" customHeight="1" x14ac:dyDescent="0.25">
      <c r="A19" s="44" t="s">
        <v>36</v>
      </c>
      <c r="B19" s="44"/>
      <c r="C19" s="46" t="s">
        <v>112</v>
      </c>
      <c r="D19" s="27" t="s">
        <v>171</v>
      </c>
      <c r="E19" s="71">
        <v>7244</v>
      </c>
      <c r="F19" s="78"/>
      <c r="G19" s="40">
        <f t="shared" si="2"/>
        <v>0</v>
      </c>
      <c r="H19" s="41">
        <v>0</v>
      </c>
      <c r="I19" s="41">
        <f t="shared" si="0"/>
        <v>0</v>
      </c>
      <c r="J19" s="85"/>
      <c r="K19" s="47">
        <f t="shared" ref="K19:K79" si="5">+I19*(1+J19)</f>
        <v>0</v>
      </c>
      <c r="L19" s="47">
        <f t="shared" si="3"/>
        <v>0</v>
      </c>
      <c r="M19" s="55"/>
      <c r="N19" s="48">
        <f t="shared" si="4"/>
        <v>0</v>
      </c>
      <c r="O19" s="22"/>
    </row>
    <row r="20" spans="1:15" s="19" customFormat="1" ht="18" customHeight="1" x14ac:dyDescent="0.25">
      <c r="A20" s="44" t="s">
        <v>37</v>
      </c>
      <c r="B20" s="44"/>
      <c r="C20" s="46" t="s">
        <v>113</v>
      </c>
      <c r="D20" s="27" t="s">
        <v>21</v>
      </c>
      <c r="E20" s="71">
        <v>940</v>
      </c>
      <c r="F20" s="78">
        <v>30.239000000000001</v>
      </c>
      <c r="G20" s="40">
        <f t="shared" si="2"/>
        <v>28424.66</v>
      </c>
      <c r="H20" s="41">
        <v>0</v>
      </c>
      <c r="I20" s="41">
        <f t="shared" si="0"/>
        <v>28424.66</v>
      </c>
      <c r="J20" s="85"/>
      <c r="K20" s="47">
        <f t="shared" si="5"/>
        <v>28424.66</v>
      </c>
      <c r="L20" s="47">
        <f t="shared" si="3"/>
        <v>30.239000000000001</v>
      </c>
      <c r="M20" s="55"/>
      <c r="N20" s="48">
        <f t="shared" si="4"/>
        <v>0</v>
      </c>
      <c r="O20" s="22"/>
    </row>
    <row r="21" spans="1:15" s="19" customFormat="1" ht="18" customHeight="1" x14ac:dyDescent="0.25">
      <c r="A21" s="44" t="s">
        <v>38</v>
      </c>
      <c r="B21" s="44"/>
      <c r="C21" s="46" t="s">
        <v>114</v>
      </c>
      <c r="D21" s="27" t="s">
        <v>21</v>
      </c>
      <c r="E21" s="71">
        <v>1033</v>
      </c>
      <c r="F21" s="78">
        <v>36.565144000000004</v>
      </c>
      <c r="G21" s="40">
        <f t="shared" si="2"/>
        <v>37771.793752000005</v>
      </c>
      <c r="H21" s="41">
        <v>0</v>
      </c>
      <c r="I21" s="41">
        <f t="shared" si="0"/>
        <v>37771.793752000005</v>
      </c>
      <c r="J21" s="85"/>
      <c r="K21" s="47">
        <f t="shared" si="5"/>
        <v>37771.793752000005</v>
      </c>
      <c r="L21" s="47">
        <f t="shared" si="3"/>
        <v>36.565144000000004</v>
      </c>
      <c r="M21" s="55"/>
      <c r="N21" s="48">
        <f t="shared" si="4"/>
        <v>0</v>
      </c>
      <c r="O21" s="22"/>
    </row>
    <row r="22" spans="1:15" s="19" customFormat="1" ht="18" customHeight="1" x14ac:dyDescent="0.25">
      <c r="A22" s="44" t="s">
        <v>39</v>
      </c>
      <c r="B22" s="44"/>
      <c r="C22" s="46" t="s">
        <v>115</v>
      </c>
      <c r="D22" s="27" t="s">
        <v>40</v>
      </c>
      <c r="E22" s="71">
        <v>20</v>
      </c>
      <c r="F22" s="78">
        <v>204.27934999999999</v>
      </c>
      <c r="G22" s="40">
        <f t="shared" si="2"/>
        <v>4085.587</v>
      </c>
      <c r="H22" s="41">
        <v>0</v>
      </c>
      <c r="I22" s="41">
        <f t="shared" si="0"/>
        <v>4085.587</v>
      </c>
      <c r="J22" s="85"/>
      <c r="K22" s="47">
        <f t="shared" si="5"/>
        <v>4085.587</v>
      </c>
      <c r="L22" s="47">
        <f t="shared" si="3"/>
        <v>204.27934999999999</v>
      </c>
      <c r="M22" s="54"/>
      <c r="N22" s="48">
        <f t="shared" si="4"/>
        <v>0</v>
      </c>
      <c r="O22" s="22"/>
    </row>
    <row r="23" spans="1:15" s="19" customFormat="1" ht="18" customHeight="1" x14ac:dyDescent="0.25">
      <c r="A23" s="44" t="s">
        <v>41</v>
      </c>
      <c r="B23" s="44"/>
      <c r="C23" s="46" t="s">
        <v>116</v>
      </c>
      <c r="D23" s="27" t="s">
        <v>21</v>
      </c>
      <c r="E23" s="71">
        <v>45</v>
      </c>
      <c r="F23" s="78"/>
      <c r="G23" s="40">
        <f t="shared" si="2"/>
        <v>0</v>
      </c>
      <c r="H23" s="41">
        <v>0</v>
      </c>
      <c r="I23" s="41">
        <f t="shared" si="0"/>
        <v>0</v>
      </c>
      <c r="J23" s="85"/>
      <c r="K23" s="47">
        <f t="shared" si="5"/>
        <v>0</v>
      </c>
      <c r="L23" s="47">
        <f t="shared" si="3"/>
        <v>0</v>
      </c>
      <c r="M23" s="55"/>
      <c r="N23" s="48">
        <f t="shared" si="4"/>
        <v>0</v>
      </c>
      <c r="O23" s="22"/>
    </row>
    <row r="24" spans="1:15" s="19" customFormat="1" ht="18" customHeight="1" x14ac:dyDescent="0.25">
      <c r="A24" s="44" t="s">
        <v>42</v>
      </c>
      <c r="B24" s="44"/>
      <c r="C24" s="46" t="s">
        <v>117</v>
      </c>
      <c r="D24" s="27" t="s">
        <v>21</v>
      </c>
      <c r="E24" s="71">
        <v>585</v>
      </c>
      <c r="F24" s="78"/>
      <c r="G24" s="40">
        <f t="shared" si="2"/>
        <v>0</v>
      </c>
      <c r="H24" s="41">
        <v>0</v>
      </c>
      <c r="I24" s="41">
        <f t="shared" si="0"/>
        <v>0</v>
      </c>
      <c r="J24" s="85"/>
      <c r="K24" s="47">
        <f t="shared" si="5"/>
        <v>0</v>
      </c>
      <c r="L24" s="47">
        <f t="shared" si="3"/>
        <v>0</v>
      </c>
      <c r="M24" s="55"/>
      <c r="N24" s="48">
        <f t="shared" si="4"/>
        <v>0</v>
      </c>
      <c r="O24" s="22"/>
    </row>
    <row r="25" spans="1:15" s="19" customFormat="1" ht="18" customHeight="1" x14ac:dyDescent="0.25">
      <c r="A25" s="44" t="s">
        <v>43</v>
      </c>
      <c r="B25" s="44"/>
      <c r="C25" s="46" t="s">
        <v>118</v>
      </c>
      <c r="D25" s="27" t="s">
        <v>21</v>
      </c>
      <c r="E25" s="71">
        <v>73</v>
      </c>
      <c r="F25" s="78"/>
      <c r="G25" s="40">
        <f t="shared" si="2"/>
        <v>0</v>
      </c>
      <c r="H25" s="41">
        <v>0</v>
      </c>
      <c r="I25" s="41">
        <f t="shared" si="0"/>
        <v>0</v>
      </c>
      <c r="J25" s="85"/>
      <c r="K25" s="47">
        <f t="shared" si="5"/>
        <v>0</v>
      </c>
      <c r="L25" s="47">
        <f t="shared" si="3"/>
        <v>0</v>
      </c>
      <c r="M25" s="55"/>
      <c r="N25" s="48">
        <f t="shared" si="4"/>
        <v>0</v>
      </c>
      <c r="O25" s="22"/>
    </row>
    <row r="26" spans="1:15" s="19" customFormat="1" ht="18" customHeight="1" x14ac:dyDescent="0.25">
      <c r="A26" s="44" t="s">
        <v>44</v>
      </c>
      <c r="B26" s="44"/>
      <c r="C26" s="46" t="s">
        <v>119</v>
      </c>
      <c r="D26" s="27" t="s">
        <v>21</v>
      </c>
      <c r="E26" s="71">
        <v>190</v>
      </c>
      <c r="F26" s="78"/>
      <c r="G26" s="40">
        <f t="shared" si="2"/>
        <v>0</v>
      </c>
      <c r="H26" s="41">
        <v>0</v>
      </c>
      <c r="I26" s="41">
        <f t="shared" si="0"/>
        <v>0</v>
      </c>
      <c r="J26" s="85"/>
      <c r="K26" s="47">
        <f>+I26*(1+J26)</f>
        <v>0</v>
      </c>
      <c r="L26" s="47">
        <f t="shared" si="3"/>
        <v>0</v>
      </c>
      <c r="M26" s="55"/>
      <c r="N26" s="48">
        <f t="shared" si="4"/>
        <v>0</v>
      </c>
      <c r="O26" s="22"/>
    </row>
    <row r="27" spans="1:15" s="19" customFormat="1" ht="18" customHeight="1" x14ac:dyDescent="0.25">
      <c r="A27" s="44" t="s">
        <v>45</v>
      </c>
      <c r="B27" s="45"/>
      <c r="C27" s="46" t="s">
        <v>120</v>
      </c>
      <c r="D27" s="27" t="s">
        <v>21</v>
      </c>
      <c r="E27" s="71">
        <v>150</v>
      </c>
      <c r="F27" s="78"/>
      <c r="G27" s="40">
        <f t="shared" si="2"/>
        <v>0</v>
      </c>
      <c r="H27" s="41">
        <v>0</v>
      </c>
      <c r="I27" s="41">
        <f>+G27+H27</f>
        <v>0</v>
      </c>
      <c r="J27" s="85"/>
      <c r="K27" s="47">
        <f t="shared" si="5"/>
        <v>0</v>
      </c>
      <c r="L27" s="47">
        <f>+K27/E27</f>
        <v>0</v>
      </c>
      <c r="M27" s="55"/>
      <c r="N27" s="48">
        <f>+M27*E27</f>
        <v>0</v>
      </c>
      <c r="O27" s="22"/>
    </row>
    <row r="28" spans="1:15" s="19" customFormat="1" ht="18" customHeight="1" x14ac:dyDescent="0.25">
      <c r="A28" s="44" t="s">
        <v>47</v>
      </c>
      <c r="B28" s="44"/>
      <c r="C28" s="46" t="s">
        <v>121</v>
      </c>
      <c r="D28" s="27" t="s">
        <v>21</v>
      </c>
      <c r="E28" s="71">
        <v>315</v>
      </c>
      <c r="F28" s="78"/>
      <c r="G28" s="40">
        <f t="shared" si="2"/>
        <v>0</v>
      </c>
      <c r="H28" s="41">
        <v>0</v>
      </c>
      <c r="I28" s="41">
        <f t="shared" si="0"/>
        <v>0</v>
      </c>
      <c r="J28" s="85"/>
      <c r="K28" s="47">
        <f t="shared" si="5"/>
        <v>0</v>
      </c>
      <c r="L28" s="47">
        <f t="shared" ref="L28:L79" si="6">+K28/E28</f>
        <v>0</v>
      </c>
      <c r="M28" s="55"/>
      <c r="N28" s="48">
        <f t="shared" ref="N28:N79" si="7">+M28*E28</f>
        <v>0</v>
      </c>
      <c r="O28" s="22"/>
    </row>
    <row r="29" spans="1:15" s="19" customFormat="1" ht="18" customHeight="1" x14ac:dyDescent="0.25">
      <c r="A29" s="44" t="s">
        <v>48</v>
      </c>
      <c r="B29" s="44"/>
      <c r="C29" s="46" t="s">
        <v>122</v>
      </c>
      <c r="D29" s="27" t="s">
        <v>21</v>
      </c>
      <c r="E29" s="71">
        <v>243</v>
      </c>
      <c r="F29" s="78"/>
      <c r="G29" s="40">
        <f t="shared" si="2"/>
        <v>0</v>
      </c>
      <c r="H29" s="41">
        <v>0</v>
      </c>
      <c r="I29" s="41">
        <f t="shared" si="0"/>
        <v>0</v>
      </c>
      <c r="J29" s="85"/>
      <c r="K29" s="47">
        <f t="shared" si="5"/>
        <v>0</v>
      </c>
      <c r="L29" s="47">
        <f t="shared" si="6"/>
        <v>0</v>
      </c>
      <c r="M29" s="55"/>
      <c r="N29" s="48">
        <f t="shared" si="7"/>
        <v>0</v>
      </c>
      <c r="O29" s="22"/>
    </row>
    <row r="30" spans="1:15" s="19" customFormat="1" ht="18" customHeight="1" x14ac:dyDescent="0.25">
      <c r="A30" s="44" t="s">
        <v>49</v>
      </c>
      <c r="B30" s="44"/>
      <c r="C30" s="46" t="s">
        <v>123</v>
      </c>
      <c r="D30" s="27" t="s">
        <v>23</v>
      </c>
      <c r="E30" s="71">
        <v>1</v>
      </c>
      <c r="F30" s="78"/>
      <c r="G30" s="40">
        <f t="shared" si="2"/>
        <v>0</v>
      </c>
      <c r="H30" s="41">
        <v>0</v>
      </c>
      <c r="I30" s="41">
        <f t="shared" si="0"/>
        <v>0</v>
      </c>
      <c r="J30" s="85"/>
      <c r="K30" s="47">
        <f t="shared" si="5"/>
        <v>0</v>
      </c>
      <c r="L30" s="47">
        <f t="shared" si="6"/>
        <v>0</v>
      </c>
      <c r="M30" s="55"/>
      <c r="N30" s="48">
        <f t="shared" si="7"/>
        <v>0</v>
      </c>
      <c r="O30" s="22"/>
    </row>
    <row r="31" spans="1:15" s="19" customFormat="1" ht="18" customHeight="1" x14ac:dyDescent="0.25">
      <c r="A31" s="44" t="s">
        <v>50</v>
      </c>
      <c r="B31" s="44"/>
      <c r="C31" s="46" t="s">
        <v>124</v>
      </c>
      <c r="D31" s="27" t="s">
        <v>23</v>
      </c>
      <c r="E31" s="71">
        <v>1</v>
      </c>
      <c r="F31" s="78"/>
      <c r="G31" s="40">
        <f t="shared" si="2"/>
        <v>0</v>
      </c>
      <c r="H31" s="41">
        <v>0</v>
      </c>
      <c r="I31" s="41">
        <f t="shared" si="0"/>
        <v>0</v>
      </c>
      <c r="J31" s="85"/>
      <c r="K31" s="47">
        <f t="shared" si="5"/>
        <v>0</v>
      </c>
      <c r="L31" s="47">
        <f t="shared" si="6"/>
        <v>0</v>
      </c>
      <c r="M31" s="55"/>
      <c r="N31" s="48">
        <f t="shared" si="7"/>
        <v>0</v>
      </c>
      <c r="O31" s="22"/>
    </row>
    <row r="32" spans="1:15" s="19" customFormat="1" ht="18" customHeight="1" x14ac:dyDescent="0.25">
      <c r="A32" s="44" t="s">
        <v>51</v>
      </c>
      <c r="B32" s="44"/>
      <c r="C32" s="46" t="s">
        <v>125</v>
      </c>
      <c r="D32" s="27" t="s">
        <v>23</v>
      </c>
      <c r="E32" s="71">
        <v>2</v>
      </c>
      <c r="F32" s="78"/>
      <c r="G32" s="40">
        <f t="shared" si="2"/>
        <v>0</v>
      </c>
      <c r="H32" s="41">
        <v>0</v>
      </c>
      <c r="I32" s="41">
        <f t="shared" si="0"/>
        <v>0</v>
      </c>
      <c r="J32" s="85"/>
      <c r="K32" s="47">
        <f t="shared" si="5"/>
        <v>0</v>
      </c>
      <c r="L32" s="47">
        <f t="shared" si="6"/>
        <v>0</v>
      </c>
      <c r="M32" s="55"/>
      <c r="N32" s="48">
        <f t="shared" si="7"/>
        <v>0</v>
      </c>
      <c r="O32" s="22"/>
    </row>
    <row r="33" spans="1:15" s="19" customFormat="1" ht="18" customHeight="1" x14ac:dyDescent="0.25">
      <c r="A33" s="44" t="s">
        <v>52</v>
      </c>
      <c r="B33" s="44"/>
      <c r="C33" s="46" t="s">
        <v>126</v>
      </c>
      <c r="D33" s="27" t="s">
        <v>23</v>
      </c>
      <c r="E33" s="71">
        <v>1</v>
      </c>
      <c r="F33" s="78"/>
      <c r="G33" s="40">
        <f t="shared" si="2"/>
        <v>0</v>
      </c>
      <c r="H33" s="41">
        <v>0</v>
      </c>
      <c r="I33" s="41">
        <f t="shared" si="0"/>
        <v>0</v>
      </c>
      <c r="J33" s="85"/>
      <c r="K33" s="47">
        <f t="shared" si="5"/>
        <v>0</v>
      </c>
      <c r="L33" s="47">
        <f t="shared" si="6"/>
        <v>0</v>
      </c>
      <c r="M33" s="55"/>
      <c r="N33" s="48">
        <f t="shared" si="7"/>
        <v>0</v>
      </c>
      <c r="O33" s="22"/>
    </row>
    <row r="34" spans="1:15" s="19" customFormat="1" ht="18" customHeight="1" x14ac:dyDescent="0.25">
      <c r="A34" s="44" t="s">
        <v>53</v>
      </c>
      <c r="B34" s="44"/>
      <c r="C34" s="46" t="s">
        <v>127</v>
      </c>
      <c r="D34" s="27" t="s">
        <v>23</v>
      </c>
      <c r="E34" s="71">
        <v>3</v>
      </c>
      <c r="F34" s="78"/>
      <c r="G34" s="40">
        <f t="shared" si="2"/>
        <v>0</v>
      </c>
      <c r="H34" s="41">
        <v>0</v>
      </c>
      <c r="I34" s="41">
        <f t="shared" si="0"/>
        <v>0</v>
      </c>
      <c r="J34" s="85"/>
      <c r="K34" s="47">
        <f t="shared" si="5"/>
        <v>0</v>
      </c>
      <c r="L34" s="47">
        <f t="shared" si="6"/>
        <v>0</v>
      </c>
      <c r="M34" s="55"/>
      <c r="N34" s="48">
        <f t="shared" si="7"/>
        <v>0</v>
      </c>
      <c r="O34" s="22"/>
    </row>
    <row r="35" spans="1:15" s="19" customFormat="1" ht="18" customHeight="1" x14ac:dyDescent="0.25">
      <c r="A35" s="44" t="s">
        <v>54</v>
      </c>
      <c r="B35" s="44"/>
      <c r="C35" s="46" t="s">
        <v>128</v>
      </c>
      <c r="D35" s="27" t="s">
        <v>23</v>
      </c>
      <c r="E35" s="71">
        <v>2</v>
      </c>
      <c r="F35" s="78"/>
      <c r="G35" s="40">
        <f t="shared" si="2"/>
        <v>0</v>
      </c>
      <c r="H35" s="41">
        <v>0</v>
      </c>
      <c r="I35" s="41">
        <f t="shared" si="0"/>
        <v>0</v>
      </c>
      <c r="J35" s="85"/>
      <c r="K35" s="47">
        <f t="shared" si="5"/>
        <v>0</v>
      </c>
      <c r="L35" s="47">
        <f t="shared" si="6"/>
        <v>0</v>
      </c>
      <c r="M35" s="55"/>
      <c r="N35" s="48">
        <f t="shared" si="7"/>
        <v>0</v>
      </c>
      <c r="O35" s="22"/>
    </row>
    <row r="36" spans="1:15" s="19" customFormat="1" ht="18" customHeight="1" x14ac:dyDescent="0.25">
      <c r="A36" s="44" t="s">
        <v>55</v>
      </c>
      <c r="B36" s="44"/>
      <c r="C36" s="46" t="s">
        <v>129</v>
      </c>
      <c r="D36" s="27" t="s">
        <v>23</v>
      </c>
      <c r="E36" s="71">
        <v>1</v>
      </c>
      <c r="F36" s="78"/>
      <c r="G36" s="40">
        <f t="shared" si="2"/>
        <v>0</v>
      </c>
      <c r="H36" s="41">
        <v>0</v>
      </c>
      <c r="I36" s="41">
        <f t="shared" si="0"/>
        <v>0</v>
      </c>
      <c r="J36" s="85"/>
      <c r="K36" s="47">
        <f t="shared" si="5"/>
        <v>0</v>
      </c>
      <c r="L36" s="47">
        <f t="shared" si="6"/>
        <v>0</v>
      </c>
      <c r="M36" s="55"/>
      <c r="N36" s="48">
        <f t="shared" si="7"/>
        <v>0</v>
      </c>
      <c r="O36" s="22"/>
    </row>
    <row r="37" spans="1:15" s="19" customFormat="1" ht="18" customHeight="1" x14ac:dyDescent="0.25">
      <c r="A37" s="44" t="s">
        <v>56</v>
      </c>
      <c r="B37" s="44"/>
      <c r="C37" s="46" t="s">
        <v>130</v>
      </c>
      <c r="D37" s="27" t="s">
        <v>23</v>
      </c>
      <c r="E37" s="71">
        <v>1</v>
      </c>
      <c r="F37" s="78"/>
      <c r="G37" s="40">
        <f t="shared" si="2"/>
        <v>0</v>
      </c>
      <c r="H37" s="41">
        <v>0</v>
      </c>
      <c r="I37" s="41">
        <f t="shared" si="0"/>
        <v>0</v>
      </c>
      <c r="J37" s="85"/>
      <c r="K37" s="47">
        <f t="shared" si="5"/>
        <v>0</v>
      </c>
      <c r="L37" s="47">
        <f t="shared" si="6"/>
        <v>0</v>
      </c>
      <c r="M37" s="55"/>
      <c r="N37" s="48">
        <f t="shared" si="7"/>
        <v>0</v>
      </c>
      <c r="O37" s="22"/>
    </row>
    <row r="38" spans="1:15" s="19" customFormat="1" ht="18" customHeight="1" x14ac:dyDescent="0.25">
      <c r="A38" s="44" t="s">
        <v>57</v>
      </c>
      <c r="B38" s="44"/>
      <c r="C38" s="46" t="s">
        <v>131</v>
      </c>
      <c r="D38" s="27" t="s">
        <v>23</v>
      </c>
      <c r="E38" s="71">
        <v>1</v>
      </c>
      <c r="F38" s="78"/>
      <c r="G38" s="40">
        <f t="shared" si="2"/>
        <v>0</v>
      </c>
      <c r="H38" s="41">
        <v>0</v>
      </c>
      <c r="I38" s="41">
        <f t="shared" si="0"/>
        <v>0</v>
      </c>
      <c r="J38" s="85"/>
      <c r="K38" s="47">
        <f t="shared" si="5"/>
        <v>0</v>
      </c>
      <c r="L38" s="47">
        <f t="shared" si="6"/>
        <v>0</v>
      </c>
      <c r="M38" s="55"/>
      <c r="N38" s="48">
        <f t="shared" si="7"/>
        <v>0</v>
      </c>
      <c r="O38" s="22"/>
    </row>
    <row r="39" spans="1:15" s="19" customFormat="1" ht="18" customHeight="1" x14ac:dyDescent="0.25">
      <c r="A39" s="44" t="s">
        <v>58</v>
      </c>
      <c r="B39" s="44"/>
      <c r="C39" s="46" t="s">
        <v>132</v>
      </c>
      <c r="D39" s="27" t="s">
        <v>172</v>
      </c>
      <c r="E39" s="71">
        <v>364</v>
      </c>
      <c r="F39" s="79"/>
      <c r="G39" s="40">
        <f t="shared" si="2"/>
        <v>0</v>
      </c>
      <c r="H39" s="41">
        <v>0</v>
      </c>
      <c r="I39" s="41">
        <f t="shared" si="0"/>
        <v>0</v>
      </c>
      <c r="J39" s="85"/>
      <c r="K39" s="47">
        <f t="shared" si="5"/>
        <v>0</v>
      </c>
      <c r="L39" s="47">
        <f t="shared" si="6"/>
        <v>0</v>
      </c>
      <c r="M39" s="54"/>
      <c r="N39" s="48">
        <f t="shared" si="7"/>
        <v>0</v>
      </c>
      <c r="O39" s="22"/>
    </row>
    <row r="40" spans="1:15" s="19" customFormat="1" ht="18" customHeight="1" x14ac:dyDescent="0.25">
      <c r="A40" s="44" t="s">
        <v>59</v>
      </c>
      <c r="B40" s="44"/>
      <c r="C40" s="46" t="s">
        <v>133</v>
      </c>
      <c r="D40" s="27" t="s">
        <v>23</v>
      </c>
      <c r="E40" s="71">
        <v>2</v>
      </c>
      <c r="F40" s="79"/>
      <c r="G40" s="40">
        <f t="shared" si="2"/>
        <v>0</v>
      </c>
      <c r="H40" s="41">
        <v>0</v>
      </c>
      <c r="I40" s="41">
        <f t="shared" si="0"/>
        <v>0</v>
      </c>
      <c r="J40" s="85"/>
      <c r="K40" s="47">
        <f t="shared" si="5"/>
        <v>0</v>
      </c>
      <c r="L40" s="47">
        <f t="shared" si="6"/>
        <v>0</v>
      </c>
      <c r="M40" s="54"/>
      <c r="N40" s="48">
        <f t="shared" si="7"/>
        <v>0</v>
      </c>
      <c r="O40" s="22"/>
    </row>
    <row r="41" spans="1:15" s="19" customFormat="1" ht="18" customHeight="1" x14ac:dyDescent="0.25">
      <c r="A41" s="44" t="s">
        <v>60</v>
      </c>
      <c r="B41" s="44"/>
      <c r="C41" s="46" t="s">
        <v>134</v>
      </c>
      <c r="D41" s="27" t="s">
        <v>23</v>
      </c>
      <c r="E41" s="71">
        <v>2</v>
      </c>
      <c r="F41" s="79"/>
      <c r="G41" s="40">
        <f t="shared" si="2"/>
        <v>0</v>
      </c>
      <c r="H41" s="41">
        <v>0</v>
      </c>
      <c r="I41" s="41">
        <f t="shared" si="0"/>
        <v>0</v>
      </c>
      <c r="J41" s="85"/>
      <c r="K41" s="47">
        <f t="shared" si="5"/>
        <v>0</v>
      </c>
      <c r="L41" s="47">
        <f t="shared" si="6"/>
        <v>0</v>
      </c>
      <c r="M41" s="54"/>
      <c r="N41" s="48">
        <f t="shared" si="7"/>
        <v>0</v>
      </c>
      <c r="O41" s="22"/>
    </row>
    <row r="42" spans="1:15" s="19" customFormat="1" ht="18" customHeight="1" x14ac:dyDescent="0.25">
      <c r="A42" s="44" t="s">
        <v>61</v>
      </c>
      <c r="B42" s="44"/>
      <c r="C42" s="46" t="s">
        <v>135</v>
      </c>
      <c r="D42" s="27" t="s">
        <v>23</v>
      </c>
      <c r="E42" s="71">
        <v>49</v>
      </c>
      <c r="F42" s="78"/>
      <c r="G42" s="40">
        <f t="shared" si="2"/>
        <v>0</v>
      </c>
      <c r="H42" s="41">
        <v>0</v>
      </c>
      <c r="I42" s="41">
        <f t="shared" si="0"/>
        <v>0</v>
      </c>
      <c r="J42" s="85"/>
      <c r="K42" s="47">
        <f t="shared" si="5"/>
        <v>0</v>
      </c>
      <c r="L42" s="47">
        <f t="shared" si="6"/>
        <v>0</v>
      </c>
      <c r="M42" s="55"/>
      <c r="N42" s="48">
        <f t="shared" si="7"/>
        <v>0</v>
      </c>
      <c r="O42" s="22"/>
    </row>
    <row r="43" spans="1:15" s="19" customFormat="1" ht="18" customHeight="1" x14ac:dyDescent="0.25">
      <c r="A43" s="44" t="s">
        <v>62</v>
      </c>
      <c r="B43" s="45"/>
      <c r="C43" s="46" t="s">
        <v>136</v>
      </c>
      <c r="D43" s="27" t="s">
        <v>21</v>
      </c>
      <c r="E43" s="71">
        <v>1230</v>
      </c>
      <c r="F43" s="78"/>
      <c r="G43" s="40">
        <f t="shared" si="2"/>
        <v>0</v>
      </c>
      <c r="H43" s="41">
        <v>0</v>
      </c>
      <c r="I43" s="41">
        <f t="shared" si="0"/>
        <v>0</v>
      </c>
      <c r="J43" s="85"/>
      <c r="K43" s="47">
        <f t="shared" si="5"/>
        <v>0</v>
      </c>
      <c r="L43" s="47">
        <f t="shared" si="6"/>
        <v>0</v>
      </c>
      <c r="M43" s="55"/>
      <c r="N43" s="48">
        <f t="shared" si="7"/>
        <v>0</v>
      </c>
      <c r="O43" s="22"/>
    </row>
    <row r="44" spans="1:15" s="19" customFormat="1" ht="18" customHeight="1" x14ac:dyDescent="0.25">
      <c r="A44" s="44" t="s">
        <v>63</v>
      </c>
      <c r="B44" s="44"/>
      <c r="C44" s="46" t="s">
        <v>137</v>
      </c>
      <c r="D44" s="27" t="s">
        <v>23</v>
      </c>
      <c r="E44" s="71">
        <v>13</v>
      </c>
      <c r="F44" s="78">
        <v>139.30145900000002</v>
      </c>
      <c r="G44" s="40">
        <f t="shared" si="2"/>
        <v>1810.9189670000003</v>
      </c>
      <c r="H44" s="41">
        <v>0</v>
      </c>
      <c r="I44" s="41">
        <f t="shared" si="0"/>
        <v>1810.9189670000003</v>
      </c>
      <c r="J44" s="85"/>
      <c r="K44" s="47">
        <f t="shared" si="5"/>
        <v>1810.9189670000003</v>
      </c>
      <c r="L44" s="47">
        <f t="shared" si="6"/>
        <v>139.30145900000002</v>
      </c>
      <c r="M44" s="55"/>
      <c r="N44" s="48">
        <f t="shared" si="7"/>
        <v>0</v>
      </c>
      <c r="O44" s="22"/>
    </row>
    <row r="45" spans="1:15" s="19" customFormat="1" ht="18" customHeight="1" x14ac:dyDescent="0.25">
      <c r="A45" s="44" t="s">
        <v>64</v>
      </c>
      <c r="B45" s="44"/>
      <c r="C45" s="46" t="s">
        <v>138</v>
      </c>
      <c r="D45" s="27" t="s">
        <v>23</v>
      </c>
      <c r="E45" s="71">
        <v>1</v>
      </c>
      <c r="F45" s="78">
        <v>562.04500000000007</v>
      </c>
      <c r="G45" s="40">
        <f t="shared" si="2"/>
        <v>562.04500000000007</v>
      </c>
      <c r="H45" s="41">
        <v>0</v>
      </c>
      <c r="I45" s="41">
        <f t="shared" si="0"/>
        <v>562.04500000000007</v>
      </c>
      <c r="J45" s="85"/>
      <c r="K45" s="47">
        <f t="shared" si="5"/>
        <v>562.04500000000007</v>
      </c>
      <c r="L45" s="47">
        <f t="shared" si="6"/>
        <v>562.04500000000007</v>
      </c>
      <c r="M45" s="55"/>
      <c r="N45" s="48">
        <f t="shared" si="7"/>
        <v>0</v>
      </c>
      <c r="O45" s="22"/>
    </row>
    <row r="46" spans="1:15" s="19" customFormat="1" ht="18" customHeight="1" x14ac:dyDescent="0.25">
      <c r="A46" s="44" t="s">
        <v>65</v>
      </c>
      <c r="B46" s="44"/>
      <c r="C46" s="46" t="s">
        <v>139</v>
      </c>
      <c r="D46" s="27" t="s">
        <v>23</v>
      </c>
      <c r="E46" s="71">
        <v>2</v>
      </c>
      <c r="F46" s="78">
        <v>7934.4045000000006</v>
      </c>
      <c r="G46" s="40">
        <f t="shared" si="2"/>
        <v>15868.809000000001</v>
      </c>
      <c r="H46" s="41">
        <v>0</v>
      </c>
      <c r="I46" s="41">
        <f t="shared" si="0"/>
        <v>15868.809000000001</v>
      </c>
      <c r="J46" s="85"/>
      <c r="K46" s="47">
        <f t="shared" si="5"/>
        <v>15868.809000000001</v>
      </c>
      <c r="L46" s="47">
        <f t="shared" si="6"/>
        <v>7934.4045000000006</v>
      </c>
      <c r="M46" s="55"/>
      <c r="N46" s="48">
        <f t="shared" si="7"/>
        <v>0</v>
      </c>
      <c r="O46" s="22"/>
    </row>
    <row r="47" spans="1:15" s="19" customFormat="1" ht="18" customHeight="1" x14ac:dyDescent="0.25">
      <c r="A47" s="44" t="s">
        <v>66</v>
      </c>
      <c r="B47" s="44"/>
      <c r="C47" s="46" t="s">
        <v>140</v>
      </c>
      <c r="D47" s="27" t="s">
        <v>84</v>
      </c>
      <c r="E47" s="72">
        <v>3954</v>
      </c>
      <c r="F47" s="78"/>
      <c r="G47" s="40">
        <f t="shared" si="2"/>
        <v>0</v>
      </c>
      <c r="H47" s="41">
        <v>0</v>
      </c>
      <c r="I47" s="41">
        <f t="shared" si="0"/>
        <v>0</v>
      </c>
      <c r="J47" s="85"/>
      <c r="K47" s="47">
        <f t="shared" si="5"/>
        <v>0</v>
      </c>
      <c r="L47" s="47">
        <f t="shared" si="6"/>
        <v>0</v>
      </c>
      <c r="M47" s="55"/>
      <c r="N47" s="48">
        <f t="shared" si="7"/>
        <v>0</v>
      </c>
      <c r="O47" s="22"/>
    </row>
    <row r="48" spans="1:15" s="19" customFormat="1" ht="18" customHeight="1" x14ac:dyDescent="0.25">
      <c r="A48" s="44" t="s">
        <v>67</v>
      </c>
      <c r="B48" s="44"/>
      <c r="C48" s="46" t="s">
        <v>141</v>
      </c>
      <c r="D48" s="27" t="s">
        <v>84</v>
      </c>
      <c r="E48" s="73">
        <v>3485</v>
      </c>
      <c r="F48" s="78"/>
      <c r="G48" s="40">
        <f t="shared" si="2"/>
        <v>0</v>
      </c>
      <c r="H48" s="41">
        <v>0</v>
      </c>
      <c r="I48" s="41">
        <f t="shared" si="0"/>
        <v>0</v>
      </c>
      <c r="J48" s="85"/>
      <c r="K48" s="47">
        <f t="shared" si="5"/>
        <v>0</v>
      </c>
      <c r="L48" s="47">
        <f t="shared" si="6"/>
        <v>0</v>
      </c>
      <c r="M48" s="55"/>
      <c r="N48" s="48">
        <f t="shared" si="7"/>
        <v>0</v>
      </c>
      <c r="O48" s="22"/>
    </row>
    <row r="49" spans="1:15" s="19" customFormat="1" ht="18" customHeight="1" x14ac:dyDescent="0.25">
      <c r="A49" s="44" t="s">
        <v>68</v>
      </c>
      <c r="B49" s="44"/>
      <c r="C49" s="46" t="s">
        <v>142</v>
      </c>
      <c r="D49" s="27" t="s">
        <v>84</v>
      </c>
      <c r="E49" s="74">
        <v>3035</v>
      </c>
      <c r="F49" s="78"/>
      <c r="G49" s="40">
        <f t="shared" si="2"/>
        <v>0</v>
      </c>
      <c r="H49" s="41">
        <v>0</v>
      </c>
      <c r="I49" s="41">
        <f t="shared" si="0"/>
        <v>0</v>
      </c>
      <c r="J49" s="85"/>
      <c r="K49" s="47">
        <f t="shared" si="5"/>
        <v>0</v>
      </c>
      <c r="L49" s="47">
        <f t="shared" si="6"/>
        <v>0</v>
      </c>
      <c r="M49" s="55"/>
      <c r="N49" s="48">
        <f t="shared" si="7"/>
        <v>0</v>
      </c>
      <c r="O49" s="22"/>
    </row>
    <row r="50" spans="1:15" s="19" customFormat="1" ht="18" customHeight="1" x14ac:dyDescent="0.25">
      <c r="A50" s="44" t="s">
        <v>69</v>
      </c>
      <c r="B50" s="44"/>
      <c r="C50" s="46" t="s">
        <v>143</v>
      </c>
      <c r="D50" s="27" t="s">
        <v>17</v>
      </c>
      <c r="E50" s="71">
        <v>1</v>
      </c>
      <c r="F50" s="78">
        <v>24192.740000000005</v>
      </c>
      <c r="G50" s="40">
        <f t="shared" si="2"/>
        <v>24192.740000000005</v>
      </c>
      <c r="H50" s="41">
        <v>0</v>
      </c>
      <c r="I50" s="41">
        <f t="shared" si="0"/>
        <v>24192.740000000005</v>
      </c>
      <c r="J50" s="85"/>
      <c r="K50" s="47">
        <f t="shared" si="5"/>
        <v>24192.740000000005</v>
      </c>
      <c r="L50" s="47">
        <f t="shared" si="6"/>
        <v>24192.740000000005</v>
      </c>
      <c r="M50" s="55"/>
      <c r="N50" s="48">
        <f t="shared" si="7"/>
        <v>0</v>
      </c>
      <c r="O50" s="22"/>
    </row>
    <row r="51" spans="1:15" s="19" customFormat="1" ht="18" customHeight="1" x14ac:dyDescent="0.25">
      <c r="A51" s="44" t="s">
        <v>70</v>
      </c>
      <c r="B51" s="44"/>
      <c r="C51" s="46" t="s">
        <v>144</v>
      </c>
      <c r="D51" s="27" t="s">
        <v>173</v>
      </c>
      <c r="E51" s="71">
        <v>72</v>
      </c>
      <c r="F51" s="78"/>
      <c r="G51" s="40">
        <f t="shared" si="2"/>
        <v>0</v>
      </c>
      <c r="H51" s="41">
        <v>0</v>
      </c>
      <c r="I51" s="41">
        <f t="shared" si="0"/>
        <v>0</v>
      </c>
      <c r="J51" s="85"/>
      <c r="K51" s="47">
        <f t="shared" si="5"/>
        <v>0</v>
      </c>
      <c r="L51" s="47">
        <f t="shared" si="6"/>
        <v>0</v>
      </c>
      <c r="M51" s="55"/>
      <c r="N51" s="48">
        <f t="shared" si="7"/>
        <v>0</v>
      </c>
      <c r="O51" s="22"/>
    </row>
    <row r="52" spans="1:15" s="21" customFormat="1" x14ac:dyDescent="0.25">
      <c r="A52" s="44" t="s">
        <v>71</v>
      </c>
      <c r="B52" s="44"/>
      <c r="C52" s="46" t="s">
        <v>145</v>
      </c>
      <c r="D52" s="27" t="s">
        <v>173</v>
      </c>
      <c r="E52" s="71">
        <v>72</v>
      </c>
      <c r="F52" s="78">
        <v>36.300000000000004</v>
      </c>
      <c r="G52" s="40">
        <f t="shared" si="2"/>
        <v>2613.6000000000004</v>
      </c>
      <c r="H52" s="41">
        <v>0</v>
      </c>
      <c r="I52" s="41">
        <f t="shared" si="0"/>
        <v>2613.6000000000004</v>
      </c>
      <c r="J52" s="85"/>
      <c r="K52" s="47">
        <f t="shared" si="5"/>
        <v>2613.6000000000004</v>
      </c>
      <c r="L52" s="47">
        <f t="shared" si="6"/>
        <v>36.300000000000004</v>
      </c>
      <c r="M52" s="55"/>
      <c r="N52" s="48">
        <f t="shared" si="7"/>
        <v>0</v>
      </c>
      <c r="O52" s="22"/>
    </row>
    <row r="53" spans="1:15" s="21" customFormat="1" x14ac:dyDescent="0.25">
      <c r="A53" s="44" t="s">
        <v>72</v>
      </c>
      <c r="B53" s="44"/>
      <c r="C53" s="46" t="s">
        <v>146</v>
      </c>
      <c r="D53" s="27" t="s">
        <v>46</v>
      </c>
      <c r="E53" s="71">
        <v>9200</v>
      </c>
      <c r="F53" s="78">
        <v>1.005169</v>
      </c>
      <c r="G53" s="40">
        <f t="shared" si="2"/>
        <v>9247.5547999999999</v>
      </c>
      <c r="H53" s="41">
        <v>0</v>
      </c>
      <c r="I53" s="41">
        <f t="shared" si="0"/>
        <v>9247.5547999999999</v>
      </c>
      <c r="J53" s="85"/>
      <c r="K53" s="47">
        <f t="shared" si="5"/>
        <v>9247.5547999999999</v>
      </c>
      <c r="L53" s="47">
        <f t="shared" si="6"/>
        <v>1.005169</v>
      </c>
      <c r="M53" s="55"/>
      <c r="N53" s="48">
        <f t="shared" si="7"/>
        <v>0</v>
      </c>
      <c r="O53" s="22"/>
    </row>
    <row r="54" spans="1:15" s="21" customFormat="1" x14ac:dyDescent="0.25">
      <c r="A54" s="44" t="s">
        <v>73</v>
      </c>
      <c r="B54" s="44"/>
      <c r="C54" s="46" t="s">
        <v>147</v>
      </c>
      <c r="D54" s="27" t="s">
        <v>23</v>
      </c>
      <c r="E54" s="71">
        <v>3</v>
      </c>
      <c r="F54" s="78">
        <v>385.00000000000006</v>
      </c>
      <c r="G54" s="40">
        <f t="shared" si="2"/>
        <v>1155.0000000000002</v>
      </c>
      <c r="H54" s="41">
        <v>0</v>
      </c>
      <c r="I54" s="41">
        <f t="shared" si="0"/>
        <v>1155.0000000000002</v>
      </c>
      <c r="J54" s="85"/>
      <c r="K54" s="47">
        <f t="shared" si="5"/>
        <v>1155.0000000000002</v>
      </c>
      <c r="L54" s="47">
        <f t="shared" si="6"/>
        <v>385.00000000000006</v>
      </c>
      <c r="M54" s="55"/>
      <c r="N54" s="48">
        <f t="shared" si="7"/>
        <v>0</v>
      </c>
      <c r="O54" s="22"/>
    </row>
    <row r="55" spans="1:15" s="21" customFormat="1" x14ac:dyDescent="0.25">
      <c r="A55" s="44" t="s">
        <v>74</v>
      </c>
      <c r="B55" s="44"/>
      <c r="C55" s="46" t="s">
        <v>148</v>
      </c>
      <c r="D55" s="27" t="s">
        <v>23</v>
      </c>
      <c r="E55" s="71">
        <v>14</v>
      </c>
      <c r="F55" s="78">
        <v>275</v>
      </c>
      <c r="G55" s="40">
        <f t="shared" si="2"/>
        <v>3850</v>
      </c>
      <c r="H55" s="41">
        <v>0</v>
      </c>
      <c r="I55" s="41">
        <f t="shared" si="0"/>
        <v>3850</v>
      </c>
      <c r="J55" s="85"/>
      <c r="K55" s="47">
        <f t="shared" si="5"/>
        <v>3850</v>
      </c>
      <c r="L55" s="47">
        <f t="shared" si="6"/>
        <v>275</v>
      </c>
      <c r="M55" s="55"/>
      <c r="N55" s="48">
        <f t="shared" si="7"/>
        <v>0</v>
      </c>
      <c r="O55" s="22"/>
    </row>
    <row r="56" spans="1:15" s="21" customFormat="1" x14ac:dyDescent="0.25">
      <c r="A56" s="44" t="s">
        <v>75</v>
      </c>
      <c r="B56" s="44"/>
      <c r="C56" s="46" t="s">
        <v>149</v>
      </c>
      <c r="D56" s="27" t="s">
        <v>23</v>
      </c>
      <c r="E56" s="71">
        <v>14</v>
      </c>
      <c r="F56" s="78">
        <v>220.00000000000003</v>
      </c>
      <c r="G56" s="40">
        <f t="shared" si="2"/>
        <v>3080.0000000000005</v>
      </c>
      <c r="H56" s="41">
        <v>0</v>
      </c>
      <c r="I56" s="41">
        <f t="shared" si="0"/>
        <v>3080.0000000000005</v>
      </c>
      <c r="J56" s="85"/>
      <c r="K56" s="47">
        <f t="shared" si="5"/>
        <v>3080.0000000000005</v>
      </c>
      <c r="L56" s="47">
        <f t="shared" si="6"/>
        <v>220.00000000000003</v>
      </c>
      <c r="M56" s="55"/>
      <c r="N56" s="48">
        <f t="shared" si="7"/>
        <v>0</v>
      </c>
      <c r="O56" s="22"/>
    </row>
    <row r="57" spans="1:15" s="21" customFormat="1" x14ac:dyDescent="0.25">
      <c r="A57" s="44" t="s">
        <v>76</v>
      </c>
      <c r="B57" s="44"/>
      <c r="C57" s="46" t="s">
        <v>150</v>
      </c>
      <c r="D57" s="27" t="s">
        <v>23</v>
      </c>
      <c r="E57" s="71">
        <v>14</v>
      </c>
      <c r="F57" s="78">
        <v>165</v>
      </c>
      <c r="G57" s="40">
        <f t="shared" si="2"/>
        <v>2310</v>
      </c>
      <c r="H57" s="41">
        <v>0</v>
      </c>
      <c r="I57" s="41">
        <f t="shared" si="0"/>
        <v>2310</v>
      </c>
      <c r="J57" s="85"/>
      <c r="K57" s="47">
        <f t="shared" si="5"/>
        <v>2310</v>
      </c>
      <c r="L57" s="47">
        <f t="shared" si="6"/>
        <v>165</v>
      </c>
      <c r="M57" s="55"/>
      <c r="N57" s="48">
        <f t="shared" si="7"/>
        <v>0</v>
      </c>
      <c r="O57" s="22"/>
    </row>
    <row r="58" spans="1:15" s="21" customFormat="1" x14ac:dyDescent="0.25">
      <c r="A58" s="44" t="s">
        <v>77</v>
      </c>
      <c r="B58" s="44"/>
      <c r="C58" s="46" t="s">
        <v>151</v>
      </c>
      <c r="D58" s="27" t="s">
        <v>40</v>
      </c>
      <c r="E58" s="71">
        <v>50</v>
      </c>
      <c r="F58" s="78"/>
      <c r="G58" s="40">
        <f t="shared" si="2"/>
        <v>0</v>
      </c>
      <c r="H58" s="41">
        <v>0</v>
      </c>
      <c r="I58" s="41">
        <f t="shared" si="0"/>
        <v>0</v>
      </c>
      <c r="J58" s="85"/>
      <c r="K58" s="47">
        <f t="shared" si="5"/>
        <v>0</v>
      </c>
      <c r="L58" s="47">
        <f t="shared" si="6"/>
        <v>0</v>
      </c>
      <c r="M58" s="55"/>
      <c r="N58" s="48">
        <f t="shared" si="7"/>
        <v>0</v>
      </c>
      <c r="O58" s="22"/>
    </row>
    <row r="59" spans="1:15" s="21" customFormat="1" x14ac:dyDescent="0.25">
      <c r="A59" s="44" t="s">
        <v>78</v>
      </c>
      <c r="B59" s="45"/>
      <c r="C59" s="46" t="s">
        <v>152</v>
      </c>
      <c r="D59" s="27" t="s">
        <v>21</v>
      </c>
      <c r="E59" s="71">
        <v>188</v>
      </c>
      <c r="F59" s="78"/>
      <c r="G59" s="40">
        <f t="shared" si="2"/>
        <v>0</v>
      </c>
      <c r="H59" s="41">
        <v>0</v>
      </c>
      <c r="I59" s="41">
        <f t="shared" si="0"/>
        <v>0</v>
      </c>
      <c r="J59" s="85"/>
      <c r="K59" s="47">
        <f t="shared" si="5"/>
        <v>0</v>
      </c>
      <c r="L59" s="47">
        <f t="shared" si="6"/>
        <v>0</v>
      </c>
      <c r="M59" s="55"/>
      <c r="N59" s="48">
        <f t="shared" si="7"/>
        <v>0</v>
      </c>
      <c r="O59" s="22"/>
    </row>
    <row r="60" spans="1:15" s="21" customFormat="1" x14ac:dyDescent="0.25">
      <c r="A60" s="44" t="s">
        <v>79</v>
      </c>
      <c r="B60" s="44"/>
      <c r="C60" s="46" t="s">
        <v>153</v>
      </c>
      <c r="D60" s="27" t="s">
        <v>21</v>
      </c>
      <c r="E60" s="71">
        <v>1069</v>
      </c>
      <c r="F60" s="78">
        <v>68.145616000000004</v>
      </c>
      <c r="G60" s="40">
        <f t="shared" si="2"/>
        <v>72847.663504000011</v>
      </c>
      <c r="H60" s="41">
        <v>0</v>
      </c>
      <c r="I60" s="41">
        <f t="shared" si="0"/>
        <v>72847.663504000011</v>
      </c>
      <c r="J60" s="85"/>
      <c r="K60" s="47">
        <f t="shared" si="5"/>
        <v>72847.663504000011</v>
      </c>
      <c r="L60" s="47">
        <f t="shared" si="6"/>
        <v>68.145616000000004</v>
      </c>
      <c r="M60" s="55"/>
      <c r="N60" s="48">
        <f t="shared" si="7"/>
        <v>0</v>
      </c>
      <c r="O60" s="22"/>
    </row>
    <row r="61" spans="1:15" s="21" customFormat="1" x14ac:dyDescent="0.25">
      <c r="A61" s="44" t="s">
        <v>80</v>
      </c>
      <c r="B61" s="49"/>
      <c r="C61" s="46" t="s">
        <v>154</v>
      </c>
      <c r="D61" s="27" t="s">
        <v>174</v>
      </c>
      <c r="E61" s="71">
        <v>113569</v>
      </c>
      <c r="F61" s="78"/>
      <c r="G61" s="40">
        <f t="shared" si="2"/>
        <v>0</v>
      </c>
      <c r="H61" s="41">
        <v>0</v>
      </c>
      <c r="I61" s="41">
        <f t="shared" si="0"/>
        <v>0</v>
      </c>
      <c r="J61" s="85"/>
      <c r="K61" s="47">
        <f t="shared" si="5"/>
        <v>0</v>
      </c>
      <c r="L61" s="47">
        <f t="shared" si="6"/>
        <v>0</v>
      </c>
      <c r="M61" s="55"/>
      <c r="N61" s="48">
        <f t="shared" si="7"/>
        <v>0</v>
      </c>
      <c r="O61" s="22"/>
    </row>
    <row r="62" spans="1:15" s="21" customFormat="1" x14ac:dyDescent="0.25">
      <c r="A62" s="44" t="s">
        <v>81</v>
      </c>
      <c r="B62" s="49"/>
      <c r="C62" s="46" t="s">
        <v>155</v>
      </c>
      <c r="D62" s="27" t="s">
        <v>17</v>
      </c>
      <c r="E62" s="71">
        <v>1</v>
      </c>
      <c r="F62" s="78"/>
      <c r="G62" s="40">
        <f t="shared" si="2"/>
        <v>0</v>
      </c>
      <c r="H62" s="41">
        <v>0</v>
      </c>
      <c r="I62" s="41">
        <f t="shared" si="0"/>
        <v>0</v>
      </c>
      <c r="J62" s="85"/>
      <c r="K62" s="47">
        <f t="shared" si="5"/>
        <v>0</v>
      </c>
      <c r="L62" s="47">
        <f t="shared" si="6"/>
        <v>0</v>
      </c>
      <c r="M62" s="55"/>
      <c r="N62" s="48">
        <f t="shared" si="7"/>
        <v>0</v>
      </c>
      <c r="O62" s="22"/>
    </row>
    <row r="63" spans="1:15" s="21" customFormat="1" x14ac:dyDescent="0.25">
      <c r="A63" s="44" t="s">
        <v>82</v>
      </c>
      <c r="B63" s="49"/>
      <c r="C63" s="46" t="s">
        <v>156</v>
      </c>
      <c r="D63" s="27" t="s">
        <v>17</v>
      </c>
      <c r="E63" s="71">
        <v>1</v>
      </c>
      <c r="F63" s="78">
        <v>12622.02</v>
      </c>
      <c r="G63" s="40">
        <f t="shared" si="2"/>
        <v>12622.02</v>
      </c>
      <c r="H63" s="41">
        <v>0</v>
      </c>
      <c r="I63" s="41">
        <f t="shared" si="0"/>
        <v>12622.02</v>
      </c>
      <c r="J63" s="85"/>
      <c r="K63" s="47">
        <f t="shared" si="5"/>
        <v>12622.02</v>
      </c>
      <c r="L63" s="47">
        <f t="shared" si="6"/>
        <v>12622.02</v>
      </c>
      <c r="M63" s="55"/>
      <c r="N63" s="48">
        <f t="shared" si="7"/>
        <v>0</v>
      </c>
      <c r="O63" s="22"/>
    </row>
    <row r="64" spans="1:15" s="21" customFormat="1" x14ac:dyDescent="0.25">
      <c r="A64" s="44" t="s">
        <v>83</v>
      </c>
      <c r="B64" s="49"/>
      <c r="C64" s="46" t="s">
        <v>157</v>
      </c>
      <c r="D64" s="27" t="s">
        <v>23</v>
      </c>
      <c r="E64" s="71">
        <v>1</v>
      </c>
      <c r="F64" s="78"/>
      <c r="G64" s="40">
        <f t="shared" si="2"/>
        <v>0</v>
      </c>
      <c r="H64" s="41">
        <v>0</v>
      </c>
      <c r="I64" s="41">
        <f t="shared" si="0"/>
        <v>0</v>
      </c>
      <c r="J64" s="85"/>
      <c r="K64" s="47">
        <f t="shared" si="5"/>
        <v>0</v>
      </c>
      <c r="L64" s="47">
        <f t="shared" si="6"/>
        <v>0</v>
      </c>
      <c r="M64" s="55"/>
      <c r="N64" s="48">
        <f t="shared" si="7"/>
        <v>0</v>
      </c>
      <c r="O64" s="22"/>
    </row>
    <row r="65" spans="1:15" s="21" customFormat="1" x14ac:dyDescent="0.25">
      <c r="A65" s="44" t="s">
        <v>85</v>
      </c>
      <c r="B65" s="49"/>
      <c r="C65" s="46" t="s">
        <v>158</v>
      </c>
      <c r="D65" s="27" t="s">
        <v>23</v>
      </c>
      <c r="E65" s="71">
        <v>1</v>
      </c>
      <c r="F65" s="78"/>
      <c r="G65" s="40">
        <f t="shared" si="2"/>
        <v>0</v>
      </c>
      <c r="H65" s="41">
        <v>0</v>
      </c>
      <c r="I65" s="41">
        <f t="shared" si="0"/>
        <v>0</v>
      </c>
      <c r="J65" s="85"/>
      <c r="K65" s="47">
        <f t="shared" si="5"/>
        <v>0</v>
      </c>
      <c r="L65" s="47">
        <f t="shared" si="6"/>
        <v>0</v>
      </c>
      <c r="M65" s="55"/>
      <c r="N65" s="48">
        <f t="shared" si="7"/>
        <v>0</v>
      </c>
      <c r="O65" s="22"/>
    </row>
    <row r="66" spans="1:15" s="21" customFormat="1" x14ac:dyDescent="0.25">
      <c r="A66" s="44" t="s">
        <v>86</v>
      </c>
      <c r="B66" s="49"/>
      <c r="C66" s="46" t="s">
        <v>159</v>
      </c>
      <c r="D66" s="27" t="s">
        <v>23</v>
      </c>
      <c r="E66" s="71">
        <v>1</v>
      </c>
      <c r="F66" s="78"/>
      <c r="G66" s="40">
        <f t="shared" si="2"/>
        <v>0</v>
      </c>
      <c r="H66" s="41">
        <v>0</v>
      </c>
      <c r="I66" s="41">
        <f t="shared" si="0"/>
        <v>0</v>
      </c>
      <c r="J66" s="85"/>
      <c r="K66" s="47">
        <f t="shared" si="5"/>
        <v>0</v>
      </c>
      <c r="L66" s="47">
        <f t="shared" si="6"/>
        <v>0</v>
      </c>
      <c r="M66" s="55"/>
      <c r="N66" s="48">
        <f t="shared" si="7"/>
        <v>0</v>
      </c>
      <c r="O66" s="22"/>
    </row>
    <row r="67" spans="1:15" s="21" customFormat="1" x14ac:dyDescent="0.25">
      <c r="A67" s="44" t="s">
        <v>87</v>
      </c>
      <c r="B67" s="49"/>
      <c r="C67" s="46" t="s">
        <v>160</v>
      </c>
      <c r="D67" s="27" t="s">
        <v>23</v>
      </c>
      <c r="E67" s="71">
        <v>2</v>
      </c>
      <c r="F67" s="78"/>
      <c r="G67" s="40">
        <f t="shared" ref="G67:G78" si="8">+E67*F67</f>
        <v>0</v>
      </c>
      <c r="H67" s="41">
        <v>0</v>
      </c>
      <c r="I67" s="41">
        <f t="shared" ref="I67:I79" si="9">+G67+H67</f>
        <v>0</v>
      </c>
      <c r="J67" s="85"/>
      <c r="K67" s="47">
        <f t="shared" si="5"/>
        <v>0</v>
      </c>
      <c r="L67" s="47">
        <f t="shared" si="6"/>
        <v>0</v>
      </c>
      <c r="M67" s="55"/>
      <c r="N67" s="48">
        <f t="shared" si="7"/>
        <v>0</v>
      </c>
      <c r="O67" s="22"/>
    </row>
    <row r="68" spans="1:15" s="21" customFormat="1" x14ac:dyDescent="0.25">
      <c r="A68" s="44" t="s">
        <v>88</v>
      </c>
      <c r="B68" s="49"/>
      <c r="C68" s="46" t="s">
        <v>161</v>
      </c>
      <c r="D68" s="27" t="s">
        <v>23</v>
      </c>
      <c r="E68" s="71">
        <v>1</v>
      </c>
      <c r="F68" s="78"/>
      <c r="G68" s="40">
        <f t="shared" si="8"/>
        <v>0</v>
      </c>
      <c r="H68" s="41">
        <v>0</v>
      </c>
      <c r="I68" s="41">
        <f>+G68+H68</f>
        <v>0</v>
      </c>
      <c r="J68" s="85"/>
      <c r="K68" s="47">
        <f t="shared" si="5"/>
        <v>0</v>
      </c>
      <c r="L68" s="47">
        <f>+K68/E68</f>
        <v>0</v>
      </c>
      <c r="M68" s="55"/>
      <c r="N68" s="48">
        <f t="shared" si="7"/>
        <v>0</v>
      </c>
      <c r="O68" s="22"/>
    </row>
    <row r="69" spans="1:15" s="21" customFormat="1" x14ac:dyDescent="0.25">
      <c r="A69" s="44" t="s">
        <v>89</v>
      </c>
      <c r="B69" s="49"/>
      <c r="C69" s="46" t="s">
        <v>162</v>
      </c>
      <c r="D69" s="27" t="s">
        <v>23</v>
      </c>
      <c r="E69" s="71">
        <v>2</v>
      </c>
      <c r="F69" s="78"/>
      <c r="G69" s="40">
        <f t="shared" si="8"/>
        <v>0</v>
      </c>
      <c r="H69" s="41">
        <v>0</v>
      </c>
      <c r="I69" s="41">
        <f t="shared" si="9"/>
        <v>0</v>
      </c>
      <c r="J69" s="85"/>
      <c r="K69" s="47">
        <f t="shared" si="5"/>
        <v>0</v>
      </c>
      <c r="L69" s="47">
        <f t="shared" si="6"/>
        <v>0</v>
      </c>
      <c r="M69" s="55"/>
      <c r="N69" s="48">
        <f t="shared" si="7"/>
        <v>0</v>
      </c>
      <c r="O69" s="22"/>
    </row>
    <row r="70" spans="1:15" s="21" customFormat="1" x14ac:dyDescent="0.25">
      <c r="A70" s="44" t="s">
        <v>90</v>
      </c>
      <c r="B70" s="49"/>
      <c r="C70" s="46" t="s">
        <v>163</v>
      </c>
      <c r="D70" s="27" t="s">
        <v>17</v>
      </c>
      <c r="E70" s="71">
        <v>1</v>
      </c>
      <c r="F70" s="78"/>
      <c r="G70" s="40">
        <f t="shared" si="8"/>
        <v>0</v>
      </c>
      <c r="H70" s="41">
        <v>0</v>
      </c>
      <c r="I70" s="41">
        <f>+G70+H70</f>
        <v>0</v>
      </c>
      <c r="J70" s="85"/>
      <c r="K70" s="47">
        <f t="shared" si="5"/>
        <v>0</v>
      </c>
      <c r="L70" s="47">
        <f t="shared" si="6"/>
        <v>0</v>
      </c>
      <c r="M70" s="56"/>
      <c r="N70" s="48">
        <f t="shared" si="7"/>
        <v>0</v>
      </c>
      <c r="O70" s="22"/>
    </row>
    <row r="71" spans="1:15" s="21" customFormat="1" x14ac:dyDescent="0.25">
      <c r="A71" s="44" t="s">
        <v>91</v>
      </c>
      <c r="B71" s="49"/>
      <c r="C71" s="46" t="s">
        <v>164</v>
      </c>
      <c r="D71" s="27" t="s">
        <v>23</v>
      </c>
      <c r="E71" s="71">
        <v>4</v>
      </c>
      <c r="F71" s="80"/>
      <c r="G71" s="40">
        <f t="shared" si="8"/>
        <v>0</v>
      </c>
      <c r="H71" s="41">
        <v>0</v>
      </c>
      <c r="I71" s="41">
        <f t="shared" si="9"/>
        <v>0</v>
      </c>
      <c r="J71" s="85"/>
      <c r="K71" s="47">
        <f t="shared" si="5"/>
        <v>0</v>
      </c>
      <c r="L71" s="47">
        <f t="shared" si="6"/>
        <v>0</v>
      </c>
      <c r="M71" s="57"/>
      <c r="N71" s="48">
        <f t="shared" si="7"/>
        <v>0</v>
      </c>
      <c r="O71" s="22"/>
    </row>
    <row r="72" spans="1:15" s="21" customFormat="1" x14ac:dyDescent="0.25">
      <c r="A72" s="44" t="s">
        <v>92</v>
      </c>
      <c r="B72" s="49"/>
      <c r="C72" s="46" t="s">
        <v>165</v>
      </c>
      <c r="D72" s="27" t="s">
        <v>23</v>
      </c>
      <c r="E72" s="71">
        <v>12</v>
      </c>
      <c r="F72" s="80"/>
      <c r="G72" s="40">
        <f t="shared" si="8"/>
        <v>0</v>
      </c>
      <c r="H72" s="41">
        <v>0</v>
      </c>
      <c r="I72" s="41">
        <f>+G72+H72</f>
        <v>0</v>
      </c>
      <c r="J72" s="85"/>
      <c r="K72" s="47">
        <f t="shared" si="5"/>
        <v>0</v>
      </c>
      <c r="L72" s="47">
        <f t="shared" si="6"/>
        <v>0</v>
      </c>
      <c r="M72" s="98"/>
      <c r="N72" s="48">
        <f t="shared" si="7"/>
        <v>0</v>
      </c>
      <c r="O72" s="22"/>
    </row>
    <row r="73" spans="1:15" s="21" customFormat="1" x14ac:dyDescent="0.25">
      <c r="A73" s="44" t="s">
        <v>93</v>
      </c>
      <c r="B73" s="49"/>
      <c r="C73" s="46" t="s">
        <v>166</v>
      </c>
      <c r="D73" s="27" t="s">
        <v>21</v>
      </c>
      <c r="E73" s="71">
        <v>32</v>
      </c>
      <c r="F73" s="78"/>
      <c r="G73" s="40">
        <f t="shared" si="8"/>
        <v>0</v>
      </c>
      <c r="H73" s="41">
        <v>0</v>
      </c>
      <c r="I73" s="41">
        <f t="shared" si="9"/>
        <v>0</v>
      </c>
      <c r="J73" s="85"/>
      <c r="K73" s="47">
        <f t="shared" si="5"/>
        <v>0</v>
      </c>
      <c r="L73" s="47">
        <f t="shared" si="6"/>
        <v>0</v>
      </c>
      <c r="M73" s="58"/>
      <c r="N73" s="48">
        <f t="shared" si="7"/>
        <v>0</v>
      </c>
      <c r="O73" s="22"/>
    </row>
    <row r="74" spans="1:15" s="21" customFormat="1" x14ac:dyDescent="0.25">
      <c r="A74" s="44" t="s">
        <v>94</v>
      </c>
      <c r="B74" s="49"/>
      <c r="C74" s="46" t="s">
        <v>167</v>
      </c>
      <c r="D74" s="27" t="s">
        <v>17</v>
      </c>
      <c r="E74" s="71">
        <v>1</v>
      </c>
      <c r="F74" s="78">
        <v>9240</v>
      </c>
      <c r="G74" s="40">
        <f t="shared" si="8"/>
        <v>9240</v>
      </c>
      <c r="H74" s="41">
        <v>0</v>
      </c>
      <c r="I74" s="41">
        <f t="shared" si="9"/>
        <v>9240</v>
      </c>
      <c r="J74" s="85"/>
      <c r="K74" s="47">
        <f>+I74*(1+J74)</f>
        <v>9240</v>
      </c>
      <c r="L74" s="47">
        <f>+K74/E74</f>
        <v>9240</v>
      </c>
      <c r="M74" s="58"/>
      <c r="N74" s="48">
        <f>+M74*E74</f>
        <v>0</v>
      </c>
      <c r="O74" s="22"/>
    </row>
    <row r="75" spans="1:15" s="21" customFormat="1" x14ac:dyDescent="0.25">
      <c r="A75" s="61"/>
      <c r="B75" s="62"/>
      <c r="C75" s="63" t="s">
        <v>168</v>
      </c>
      <c r="D75" s="64"/>
      <c r="E75" s="75"/>
      <c r="F75" s="81"/>
      <c r="G75" s="66"/>
      <c r="H75" s="67"/>
      <c r="I75" s="67"/>
      <c r="J75" s="86"/>
      <c r="K75" s="68"/>
      <c r="L75" s="68"/>
      <c r="M75" s="65"/>
      <c r="N75" s="69"/>
      <c r="O75" s="22"/>
    </row>
    <row r="76" spans="1:15" s="21" customFormat="1" x14ac:dyDescent="0.25">
      <c r="A76" s="44">
        <v>73</v>
      </c>
      <c r="B76" s="49"/>
      <c r="C76" s="46" t="s">
        <v>175</v>
      </c>
      <c r="D76" s="27" t="s">
        <v>17</v>
      </c>
      <c r="E76" s="71">
        <v>1</v>
      </c>
      <c r="F76" s="78">
        <v>63287.664000000004</v>
      </c>
      <c r="G76" s="40">
        <f t="shared" si="8"/>
        <v>63287.664000000004</v>
      </c>
      <c r="H76" s="41">
        <v>0</v>
      </c>
      <c r="I76" s="41">
        <f t="shared" si="9"/>
        <v>63287.664000000004</v>
      </c>
      <c r="J76" s="85"/>
      <c r="K76" s="47">
        <f t="shared" si="5"/>
        <v>63287.664000000004</v>
      </c>
      <c r="L76" s="47">
        <f>+K76/E76</f>
        <v>63287.664000000004</v>
      </c>
      <c r="M76" s="54"/>
      <c r="N76" s="48">
        <f t="shared" si="7"/>
        <v>0</v>
      </c>
      <c r="O76" s="22"/>
    </row>
    <row r="77" spans="1:15" s="21" customFormat="1" x14ac:dyDescent="0.25">
      <c r="A77" s="44">
        <v>74</v>
      </c>
      <c r="B77" s="49"/>
      <c r="C77" s="46" t="s">
        <v>169</v>
      </c>
      <c r="D77" s="27" t="s">
        <v>17</v>
      </c>
      <c r="E77" s="71">
        <v>1</v>
      </c>
      <c r="F77" s="78">
        <v>48477.000000000007</v>
      </c>
      <c r="G77" s="40">
        <f t="shared" si="8"/>
        <v>48477.000000000007</v>
      </c>
      <c r="H77" s="41">
        <v>0</v>
      </c>
      <c r="I77" s="41">
        <f t="shared" si="9"/>
        <v>48477.000000000007</v>
      </c>
      <c r="J77" s="85"/>
      <c r="K77" s="47">
        <f t="shared" si="5"/>
        <v>48477.000000000007</v>
      </c>
      <c r="L77" s="47">
        <f t="shared" si="6"/>
        <v>48477.000000000007</v>
      </c>
      <c r="M77" s="55"/>
      <c r="N77" s="48">
        <f t="shared" si="7"/>
        <v>0</v>
      </c>
      <c r="O77" s="22"/>
    </row>
    <row r="78" spans="1:15" s="21" customFormat="1" x14ac:dyDescent="0.25">
      <c r="A78" s="50">
        <v>75</v>
      </c>
      <c r="B78" s="51"/>
      <c r="C78" s="52" t="s">
        <v>170</v>
      </c>
      <c r="D78" s="28" t="s">
        <v>17</v>
      </c>
      <c r="E78" s="76">
        <v>1</v>
      </c>
      <c r="F78" s="78">
        <v>75312.38</v>
      </c>
      <c r="G78" s="40">
        <f t="shared" si="8"/>
        <v>75312.38</v>
      </c>
      <c r="H78" s="41">
        <v>0</v>
      </c>
      <c r="I78" s="41">
        <f t="shared" si="9"/>
        <v>75312.38</v>
      </c>
      <c r="J78" s="85"/>
      <c r="K78" s="47">
        <f t="shared" si="5"/>
        <v>75312.38</v>
      </c>
      <c r="L78" s="47">
        <f t="shared" si="6"/>
        <v>75312.38</v>
      </c>
      <c r="M78" s="55"/>
      <c r="N78" s="48">
        <f t="shared" si="7"/>
        <v>0</v>
      </c>
      <c r="O78" s="22"/>
    </row>
    <row r="79" spans="1:15" s="21" customFormat="1" ht="15.75" thickBot="1" x14ac:dyDescent="0.3">
      <c r="A79" s="99"/>
      <c r="B79" s="100"/>
      <c r="C79" s="101"/>
      <c r="D79" s="102"/>
      <c r="E79" s="103"/>
      <c r="F79" s="104"/>
      <c r="G79" s="105"/>
      <c r="H79" s="106"/>
      <c r="I79" s="106"/>
      <c r="J79" s="107"/>
      <c r="K79" s="108"/>
      <c r="L79" s="108"/>
      <c r="M79" s="109"/>
      <c r="N79" s="110"/>
      <c r="O79" s="22"/>
    </row>
    <row r="80" spans="1:15" s="21" customFormat="1" ht="19.5" thickBot="1" x14ac:dyDescent="0.35">
      <c r="A80" s="113"/>
      <c r="B80" s="112"/>
      <c r="C80" s="111"/>
      <c r="D80" s="29"/>
      <c r="E80" s="29"/>
      <c r="F80" s="29"/>
      <c r="G80" s="77"/>
      <c r="H80" s="77"/>
      <c r="I80" s="77"/>
      <c r="J80" s="77"/>
      <c r="K80" s="77"/>
      <c r="L80" s="77"/>
      <c r="M80" s="88" t="s">
        <v>95</v>
      </c>
      <c r="N80" s="89">
        <f>SUM(N3:N79)</f>
        <v>0</v>
      </c>
      <c r="O80" s="22"/>
    </row>
    <row r="81" spans="1:14" s="21" customFormat="1" x14ac:dyDescent="0.25"/>
    <row r="82" spans="1:14" x14ac:dyDescent="0.25">
      <c r="A82" s="11"/>
      <c r="B82" s="11"/>
      <c r="C82" s="12"/>
      <c r="D82" s="13"/>
      <c r="E82" s="14"/>
      <c r="F82" s="7"/>
      <c r="G82" s="7"/>
      <c r="H82" s="7"/>
      <c r="I82" s="7"/>
      <c r="J82" s="15"/>
      <c r="K82" s="7"/>
      <c r="L82" s="7"/>
      <c r="M82" s="7"/>
      <c r="N82" s="16"/>
    </row>
    <row r="84" spans="1:14" x14ac:dyDescent="0.25">
      <c r="N84" s="59"/>
    </row>
    <row r="85" spans="1:14" x14ac:dyDescent="0.25">
      <c r="G85" s="39"/>
      <c r="K85" s="1"/>
      <c r="L85" s="9"/>
      <c r="M85" s="9"/>
      <c r="N85" s="60"/>
    </row>
    <row r="86" spans="1:14" x14ac:dyDescent="0.25">
      <c r="G86" s="39"/>
      <c r="L86" s="9"/>
      <c r="M86" s="9"/>
      <c r="N86" s="9"/>
    </row>
    <row r="87" spans="1:14" ht="21" x14ac:dyDescent="0.35">
      <c r="G87" s="39"/>
      <c r="K87" s="70" t="s">
        <v>14</v>
      </c>
      <c r="L87" s="70"/>
      <c r="M87" s="17" t="s">
        <v>96</v>
      </c>
      <c r="N87" s="38">
        <f>+N80+N84+N85</f>
        <v>0</v>
      </c>
    </row>
    <row r="88" spans="1:14" x14ac:dyDescent="0.25">
      <c r="G88" s="39"/>
      <c r="L88" s="9"/>
      <c r="M88" s="9"/>
      <c r="N88" s="8"/>
    </row>
    <row r="89" spans="1:14" x14ac:dyDescent="0.25">
      <c r="G89" s="39"/>
      <c r="K89" s="1"/>
      <c r="L89" s="9"/>
      <c r="M89" s="9"/>
      <c r="N89" s="8"/>
    </row>
    <row r="90" spans="1:14" x14ac:dyDescent="0.25">
      <c r="G90" s="39"/>
      <c r="L90" s="9"/>
      <c r="M90" s="9"/>
      <c r="N90" s="8"/>
    </row>
    <row r="91" spans="1:14" x14ac:dyDescent="0.25">
      <c r="G91" s="39"/>
      <c r="K91" s="1"/>
      <c r="L91" s="9"/>
      <c r="M91" s="9"/>
      <c r="N91" s="8"/>
    </row>
    <row r="92" spans="1:14" x14ac:dyDescent="0.25">
      <c r="G92" s="39"/>
    </row>
  </sheetData>
  <mergeCells count="1">
    <mergeCell ref="K87:L87"/>
  </mergeCells>
  <phoneticPr fontId="10" type="noConversion"/>
  <pageMargins left="0.7" right="0.7" top="0.75" bottom="0.75" header="0.3" footer="0.3"/>
  <pageSetup scale="31" orientation="portrait" r:id="rId1"/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Bid Proposal WS-BLANK</vt:lpstr>
      <vt:lpstr>'2025 Bid Proposal WS-BLANK'!Print_Area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BSmart</dc:creator>
  <cp:keywords/>
  <dc:description/>
  <cp:lastModifiedBy>Murray, Ryan</cp:lastModifiedBy>
  <cp:revision/>
  <dcterms:created xsi:type="dcterms:W3CDTF">2013-01-08T15:55:24Z</dcterms:created>
  <dcterms:modified xsi:type="dcterms:W3CDTF">2025-01-22T23:58:37Z</dcterms:modified>
  <cp:category/>
  <cp:contentStatus/>
</cp:coreProperties>
</file>