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F\OneDrive - HENSEL PHELPS\SFO\Reno\Draft Question\"/>
    </mc:Choice>
  </mc:AlternateContent>
  <xr:revisionPtr revIDLastSave="35" documentId="8_{6083CB32-18D9-471C-816F-137740A7CA22}" xr6:coauthVersionLast="40" xr6:coauthVersionMax="40" xr10:uidLastSave="{7CD5B057-7E4B-4217-8BCF-D580E865EA8C}"/>
  <bookViews>
    <workbookView xWindow="240" yWindow="705" windowWidth="17370" windowHeight="5850" xr2:uid="{00000000-000D-0000-FFFF-FFFF00000000}"/>
  </bookViews>
  <sheets>
    <sheet name="GCs from NTP" sheetId="2" r:id="rId1"/>
  </sheets>
  <definedNames>
    <definedName name="_xlnm.Print_Titles" localSheetId="0">'GCs from NTP'!$3:$5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9" i="2" s="1"/>
  <c r="E17" i="2"/>
  <c r="J17" i="2" s="1"/>
  <c r="J19" i="2" s="1"/>
  <c r="I17" i="2"/>
  <c r="J103" i="2" l="1"/>
  <c r="J111" i="2"/>
  <c r="E13" i="2" l="1"/>
  <c r="J13" i="2" s="1"/>
  <c r="G13" i="2"/>
  <c r="I13" i="2"/>
  <c r="I96" i="2" l="1"/>
  <c r="I97" i="2"/>
  <c r="I98" i="2"/>
  <c r="J98" i="2" s="1"/>
  <c r="G97" i="2"/>
  <c r="G96" i="2"/>
  <c r="J96" i="2" s="1"/>
  <c r="G95" i="2"/>
  <c r="G94" i="2"/>
  <c r="I95" i="2"/>
  <c r="I94" i="2"/>
  <c r="I93" i="2"/>
  <c r="G93" i="2"/>
  <c r="E93" i="2"/>
  <c r="I92" i="2"/>
  <c r="G92" i="2"/>
  <c r="E92" i="2"/>
  <c r="I86" i="2"/>
  <c r="J86" i="2" s="1"/>
  <c r="I87" i="2"/>
  <c r="J87" i="2" s="1"/>
  <c r="E69" i="2"/>
  <c r="G69" i="2"/>
  <c r="E68" i="2"/>
  <c r="G68" i="2"/>
  <c r="I78" i="2"/>
  <c r="G78" i="2"/>
  <c r="J78" i="2" s="1"/>
  <c r="I77" i="2"/>
  <c r="G77" i="2"/>
  <c r="I67" i="2"/>
  <c r="I70" i="2"/>
  <c r="I71" i="2"/>
  <c r="I72" i="2"/>
  <c r="I73" i="2"/>
  <c r="J73" i="2" s="1"/>
  <c r="G71" i="2"/>
  <c r="G72" i="2"/>
  <c r="G55" i="2"/>
  <c r="E55" i="2"/>
  <c r="I55" i="2"/>
  <c r="I48" i="2"/>
  <c r="J48" i="2" s="1"/>
  <c r="E40" i="2"/>
  <c r="E41" i="2"/>
  <c r="E42" i="2"/>
  <c r="I42" i="2"/>
  <c r="G41" i="2"/>
  <c r="I41" i="2"/>
  <c r="G40" i="2"/>
  <c r="I40" i="2"/>
  <c r="G29" i="2"/>
  <c r="J29" i="2" s="1"/>
  <c r="I28" i="2"/>
  <c r="J28" i="2" s="1"/>
  <c r="J95" i="2" l="1"/>
  <c r="J97" i="2"/>
  <c r="J42" i="2"/>
  <c r="J94" i="2"/>
  <c r="I100" i="2"/>
  <c r="I116" i="2" s="1"/>
  <c r="J92" i="2"/>
  <c r="G100" i="2"/>
  <c r="G116" i="2" s="1"/>
  <c r="J93" i="2"/>
  <c r="E100" i="2"/>
  <c r="E116" i="2" s="1"/>
  <c r="J77" i="2"/>
  <c r="J69" i="2"/>
  <c r="J68" i="2"/>
  <c r="J71" i="2"/>
  <c r="J72" i="2"/>
  <c r="J55" i="2"/>
  <c r="J40" i="2"/>
  <c r="J41" i="2"/>
  <c r="J100" i="2" l="1"/>
  <c r="J116" i="2" s="1"/>
  <c r="G76" i="2"/>
  <c r="G75" i="2"/>
  <c r="G74" i="2"/>
  <c r="G70" i="2"/>
  <c r="E26" i="2"/>
  <c r="E27" i="2"/>
  <c r="E30" i="2"/>
  <c r="I60" i="2"/>
  <c r="I61" i="2"/>
  <c r="I62" i="2"/>
  <c r="I63" i="2"/>
  <c r="I64" i="2"/>
  <c r="I65" i="2"/>
  <c r="I66" i="2"/>
  <c r="I74" i="2"/>
  <c r="I75" i="2"/>
  <c r="I76" i="2"/>
  <c r="I79" i="2"/>
  <c r="I59" i="2"/>
  <c r="G67" i="2" l="1"/>
  <c r="E67" i="2"/>
  <c r="J67" i="2" l="1"/>
  <c r="G15" i="2" l="1"/>
  <c r="E12" i="2" l="1"/>
  <c r="G79" i="2" l="1"/>
  <c r="E79" i="2"/>
  <c r="E58" i="2"/>
  <c r="G58" i="2"/>
  <c r="I58" i="2"/>
  <c r="E49" i="2"/>
  <c r="J79" i="2" l="1"/>
  <c r="J58" i="2"/>
  <c r="G14" i="2"/>
  <c r="G12" i="2"/>
  <c r="G11" i="2"/>
  <c r="G10" i="2"/>
  <c r="G9" i="2"/>
  <c r="G8" i="2"/>
  <c r="G106" i="2" l="1"/>
  <c r="G105" i="2"/>
  <c r="G104" i="2"/>
  <c r="G103" i="2"/>
  <c r="G85" i="2"/>
  <c r="G66" i="2"/>
  <c r="G65" i="2"/>
  <c r="G64" i="2"/>
  <c r="G63" i="2"/>
  <c r="G62" i="2"/>
  <c r="G61" i="2"/>
  <c r="G60" i="2"/>
  <c r="G59" i="2"/>
  <c r="G57" i="2"/>
  <c r="G56" i="2"/>
  <c r="G54" i="2"/>
  <c r="G53" i="2"/>
  <c r="G52" i="2"/>
  <c r="G51" i="2"/>
  <c r="G50" i="2"/>
  <c r="G49" i="2"/>
  <c r="G47" i="2"/>
  <c r="G38" i="2"/>
  <c r="G37" i="2"/>
  <c r="G36" i="2"/>
  <c r="G35" i="2"/>
  <c r="G30" i="2"/>
  <c r="G27" i="2"/>
  <c r="G26" i="2"/>
  <c r="G25" i="2"/>
  <c r="G24" i="2"/>
  <c r="G23" i="2"/>
  <c r="G22" i="2"/>
  <c r="G32" i="2" l="1"/>
  <c r="G84" i="2" l="1"/>
  <c r="G39" i="2"/>
  <c r="E8" i="2" l="1"/>
  <c r="I8" i="2"/>
  <c r="E9" i="2"/>
  <c r="I9" i="2"/>
  <c r="E10" i="2"/>
  <c r="I10" i="2"/>
  <c r="E11" i="2"/>
  <c r="I11" i="2"/>
  <c r="I12" i="2"/>
  <c r="E14" i="2"/>
  <c r="I14" i="2"/>
  <c r="E15" i="2"/>
  <c r="I15" i="2"/>
  <c r="E16" i="2"/>
  <c r="G16" i="2"/>
  <c r="I16" i="2"/>
  <c r="E22" i="2"/>
  <c r="I22" i="2"/>
  <c r="E23" i="2"/>
  <c r="I23" i="2"/>
  <c r="E24" i="2"/>
  <c r="J24" i="2" s="1"/>
  <c r="E25" i="2"/>
  <c r="I25" i="2"/>
  <c r="I26" i="2"/>
  <c r="I27" i="2"/>
  <c r="I30" i="2"/>
  <c r="E35" i="2"/>
  <c r="I35" i="2"/>
  <c r="I36" i="2"/>
  <c r="I37" i="2"/>
  <c r="J37" i="2" s="1"/>
  <c r="E38" i="2"/>
  <c r="I38" i="2"/>
  <c r="E39" i="2"/>
  <c r="I39" i="2"/>
  <c r="E47" i="2"/>
  <c r="I47" i="2"/>
  <c r="I49" i="2"/>
  <c r="J49" i="2" s="1"/>
  <c r="E50" i="2"/>
  <c r="I50" i="2"/>
  <c r="E51" i="2"/>
  <c r="I51" i="2"/>
  <c r="E52" i="2"/>
  <c r="I52" i="2"/>
  <c r="E53" i="2"/>
  <c r="I53" i="2"/>
  <c r="E54" i="2"/>
  <c r="I54" i="2"/>
  <c r="E56" i="2"/>
  <c r="I56" i="2"/>
  <c r="E57" i="2"/>
  <c r="I57" i="2"/>
  <c r="E59" i="2"/>
  <c r="E60" i="2"/>
  <c r="E61" i="2"/>
  <c r="E62" i="2"/>
  <c r="E63" i="2"/>
  <c r="E64" i="2"/>
  <c r="E65" i="2"/>
  <c r="E66" i="2"/>
  <c r="E70" i="2"/>
  <c r="E74" i="2"/>
  <c r="E75" i="2"/>
  <c r="E76" i="2"/>
  <c r="E84" i="2"/>
  <c r="I84" i="2"/>
  <c r="E85" i="2"/>
  <c r="I85" i="2"/>
  <c r="E103" i="2"/>
  <c r="I103" i="2"/>
  <c r="E104" i="2"/>
  <c r="I104" i="2"/>
  <c r="E105" i="2"/>
  <c r="I105" i="2"/>
  <c r="E106" i="2"/>
  <c r="I106" i="2"/>
  <c r="I89" i="2" l="1"/>
  <c r="I115" i="2" s="1"/>
  <c r="I44" i="2"/>
  <c r="I113" i="2" s="1"/>
  <c r="E44" i="2"/>
  <c r="E113" i="2" s="1"/>
  <c r="E32" i="2"/>
  <c r="E112" i="2" s="1"/>
  <c r="I32" i="2"/>
  <c r="I112" i="2" s="1"/>
  <c r="J26" i="2"/>
  <c r="J8" i="2"/>
  <c r="J14" i="2"/>
  <c r="J11" i="2"/>
  <c r="J62" i="2"/>
  <c r="J60" i="2"/>
  <c r="J36" i="2"/>
  <c r="J35" i="2"/>
  <c r="J30" i="2"/>
  <c r="J27" i="2"/>
  <c r="J15" i="2"/>
  <c r="J84" i="2"/>
  <c r="J75" i="2"/>
  <c r="J9" i="2"/>
  <c r="J106" i="2"/>
  <c r="J105" i="2"/>
  <c r="G89" i="2"/>
  <c r="G115" i="2" s="1"/>
  <c r="E89" i="2"/>
  <c r="E115" i="2" s="1"/>
  <c r="J65" i="2"/>
  <c r="E108" i="2"/>
  <c r="E117" i="2" s="1"/>
  <c r="G108" i="2"/>
  <c r="G117" i="2" s="1"/>
  <c r="J70" i="2"/>
  <c r="G44" i="2"/>
  <c r="G113" i="2" s="1"/>
  <c r="J104" i="2"/>
  <c r="I108" i="2"/>
  <c r="I117" i="2" s="1"/>
  <c r="J74" i="2"/>
  <c r="J64" i="2"/>
  <c r="I81" i="2"/>
  <c r="I114" i="2" s="1"/>
  <c r="G81" i="2"/>
  <c r="G114" i="2" s="1"/>
  <c r="J47" i="2"/>
  <c r="J25" i="2"/>
  <c r="J23" i="2"/>
  <c r="J16" i="2"/>
  <c r="J12" i="2"/>
  <c r="I19" i="2"/>
  <c r="I111" i="2" s="1"/>
  <c r="J22" i="2"/>
  <c r="E19" i="2"/>
  <c r="E111" i="2" s="1"/>
  <c r="E81" i="2"/>
  <c r="E114" i="2" s="1"/>
  <c r="E120" i="2" s="1"/>
  <c r="J53" i="2"/>
  <c r="J50" i="2"/>
  <c r="J76" i="2"/>
  <c r="J66" i="2"/>
  <c r="J63" i="2"/>
  <c r="J57" i="2"/>
  <c r="J54" i="2"/>
  <c r="J51" i="2"/>
  <c r="J38" i="2"/>
  <c r="G111" i="2"/>
  <c r="J10" i="2"/>
  <c r="J61" i="2"/>
  <c r="J59" i="2"/>
  <c r="J56" i="2"/>
  <c r="J52" i="2"/>
  <c r="J39" i="2"/>
  <c r="G112" i="2"/>
  <c r="J85" i="2"/>
  <c r="I120" i="2" l="1"/>
  <c r="F118" i="2"/>
  <c r="G118" i="2" s="1"/>
  <c r="J89" i="2"/>
  <c r="J115" i="2" s="1"/>
  <c r="J32" i="2"/>
  <c r="J112" i="2" s="1"/>
  <c r="J44" i="2"/>
  <c r="J113" i="2" s="1"/>
  <c r="J81" i="2"/>
  <c r="J114" i="2" s="1"/>
  <c r="J108" i="2"/>
  <c r="J117" i="2" s="1"/>
  <c r="J118" i="2" l="1"/>
  <c r="J120" i="2" s="1"/>
  <c r="G120" i="2"/>
  <c r="I121" i="2" s="1"/>
  <c r="J121" i="2" l="1"/>
</calcChain>
</file>

<file path=xl/sharedStrings.xml><?xml version="1.0" encoding="utf-8"?>
<sst xmlns="http://schemas.openxmlformats.org/spreadsheetml/2006/main" count="198" uniqueCount="109">
  <si>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</si>
  <si>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</si>
  <si>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</si>
  <si>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</si>
  <si>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</si>
  <si>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</si>
  <si>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</si>
  <si>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</si>
  <si>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</si>
  <si>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</si>
  <si>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</si>
  <si>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</si>
  <si>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</si>
  <si>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</si>
  <si>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</si>
  <si>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</si>
  <si>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</si>
  <si>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</si>
  <si>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</si>
  <si>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</si>
  <si>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</si>
  <si>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</si>
  <si>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</si>
  <si>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</si>
  <si>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</si>
  <si>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</si>
  <si>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Office Software</t>
  </si>
  <si>
    <t>Postage &amp; Shipping</t>
  </si>
  <si>
    <t>Temp Fence</t>
  </si>
  <si>
    <t>BUILDING SERVICES</t>
  </si>
  <si>
    <t>Pickup</t>
  </si>
  <si>
    <t>Sedan</t>
  </si>
  <si>
    <t>SUMMARY</t>
  </si>
  <si>
    <t>MO</t>
  </si>
  <si>
    <t>LSUM</t>
  </si>
  <si>
    <t>EA</t>
  </si>
  <si>
    <t>LF</t>
  </si>
  <si>
    <t>Drug Testing</t>
  </si>
  <si>
    <t>Temp Power - Office Usage</t>
  </si>
  <si>
    <t>TOTAL</t>
  </si>
  <si>
    <t>Travel Expenses</t>
  </si>
  <si>
    <t>Field Engineer Equipment</t>
  </si>
  <si>
    <t>Safety Incentives</t>
  </si>
  <si>
    <t>Employee Training</t>
  </si>
  <si>
    <t>Fire Extinguishers (1/5k SF)</t>
  </si>
  <si>
    <t>Professional Photos</t>
  </si>
  <si>
    <t>Office Supplies</t>
  </si>
  <si>
    <t>Copy Machine (w/ service contract)</t>
  </si>
  <si>
    <t>Temp Power - Jobsite Usage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</si>
  <si>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</si>
  <si>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</si>
  <si>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</si>
  <si>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</si>
  <si>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</si>
  <si>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</si>
  <si>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</si>
  <si>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Field Engineer</t>
  </si>
  <si>
    <t>Moving &amp; Relocation</t>
  </si>
  <si>
    <t>Temp Water</t>
  </si>
  <si>
    <t>Check:</t>
  </si>
  <si>
    <t>PCT</t>
  </si>
  <si>
    <t xml:space="preserve">SALES TAX ON MATERIAL </t>
  </si>
  <si>
    <t>Fax Machine</t>
  </si>
  <si>
    <t>Street Sweeper</t>
  </si>
  <si>
    <t>SWPPP Setup</t>
  </si>
  <si>
    <t>Network Wiring &amp; Data Lines</t>
  </si>
  <si>
    <t>Janitorial Service for Office Space</t>
  </si>
  <si>
    <t>Safety Manager</t>
  </si>
  <si>
    <t>QC Manager</t>
  </si>
  <si>
    <t>Professional Surveyor</t>
  </si>
  <si>
    <t>CPM Priniting</t>
  </si>
  <si>
    <t>LS</t>
  </si>
  <si>
    <t>Salary Badging Costs</t>
  </si>
  <si>
    <t>Heat Stress/Lunch Tent</t>
  </si>
  <si>
    <t>Lunch Area Supplies/Maintenance</t>
  </si>
  <si>
    <t>Office Trailer</t>
  </si>
  <si>
    <t>Office Trailer - Set Up/Removal</t>
  </si>
  <si>
    <t>Office Furniture</t>
  </si>
  <si>
    <t>Printers/Plotters</t>
  </si>
  <si>
    <t>Telephone &amp; Internet Rental</t>
  </si>
  <si>
    <t>Telephone &amp; Internet Service Install</t>
  </si>
  <si>
    <t>Ice, Jugs, Cups</t>
  </si>
  <si>
    <t>Office Coffee &amp; Cups</t>
  </si>
  <si>
    <t>Drinking Water Service</t>
  </si>
  <si>
    <t>Temp Water Service Set Up</t>
  </si>
  <si>
    <t>Temp Parking Area</t>
  </si>
  <si>
    <t>Temp Power - Start Up (1MO)</t>
  </si>
  <si>
    <t>SWPPP Maintenance - 20 hrs/month</t>
  </si>
  <si>
    <t>Dust Control - 20 hrs/month</t>
  </si>
  <si>
    <t>DAY</t>
  </si>
  <si>
    <t>WK</t>
  </si>
  <si>
    <t>Final Clean-Up - BLDG</t>
  </si>
  <si>
    <t>Final Clean-Up - SITE</t>
  </si>
  <si>
    <t>ACRE</t>
  </si>
  <si>
    <t>FORKLIFT, MAJOR EQUIPMENT &amp; TOOLS</t>
  </si>
  <si>
    <t>FORKLIFT, MAJOR EQ, &amp; TOOLS</t>
  </si>
  <si>
    <t>Gradall - 6000# Forklift (1/2 time operation)</t>
  </si>
  <si>
    <t>Water Truck 2500 GAL</t>
  </si>
  <si>
    <t>Generator Unit Rental</t>
  </si>
  <si>
    <t>250 CFM Compressor</t>
  </si>
  <si>
    <t>Misc. Power Equipment</t>
  </si>
  <si>
    <t>Small Tools</t>
  </si>
  <si>
    <t>Repairs &amp; Maintenance</t>
  </si>
  <si>
    <t>Print Drawings</t>
  </si>
  <si>
    <t>BIM Engineer</t>
  </si>
  <si>
    <t>SF</t>
  </si>
  <si>
    <t>Justification</t>
  </si>
  <si>
    <t>Intern Moving</t>
  </si>
  <si>
    <t>X.3.1 GC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</si>
</sst>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</numFmts>
  <fonts count="11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5" xfId="0" applyFont="1" applyFill="1" applyBorder="1"/>
    <xf numFmtId="5" fontId="0" fillId="0" borderId="0" xfId="0" applyNumberFormat="1" applyAlignment="1">
      <alignment horizontal="center"/>
    </xf>
    <xf numFmtId="0" fontId="1" fillId="0" borderId="5" xfId="0" applyFont="1" applyBorder="1"/>
    <xf numFmtId="5" fontId="1" fillId="0" borderId="1" xfId="1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5" fontId="3" fillId="0" borderId="6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5" fontId="5" fillId="0" borderId="23" xfId="1" applyNumberFormat="1" applyFont="1" applyFill="1" applyBorder="1" applyAlignment="1">
      <alignment horizontal="right"/>
    </xf>
    <xf numFmtId="5" fontId="0" fillId="0" borderId="23" xfId="1" applyNumberFormat="1" applyFont="1" applyFill="1" applyBorder="1" applyAlignment="1">
      <alignment horizontal="right"/>
    </xf>
    <xf numFmtId="5" fontId="0" fillId="0" borderId="23" xfId="1" applyNumberFormat="1" applyFont="1" applyBorder="1" applyAlignment="1">
      <alignment horizontal="right"/>
    </xf>
    <xf numFmtId="5" fontId="3" fillId="0" borderId="24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5" fontId="6" fillId="0" borderId="0" xfId="1" applyNumberFormat="1" applyFont="1" applyFill="1" applyBorder="1" applyAlignment="1">
      <alignment horizontal="right"/>
    </xf>
    <xf numFmtId="5" fontId="3" fillId="0" borderId="0" xfId="1" applyNumberFormat="1" applyFont="1" applyFill="1" applyBorder="1" applyAlignment="1">
      <alignment horizontal="right"/>
    </xf>
    <xf numFmtId="5" fontId="3" fillId="0" borderId="0" xfId="1" applyNumberFormat="1" applyFont="1" applyBorder="1" applyAlignment="1">
      <alignment horizontal="right"/>
    </xf>
    <xf numFmtId="0" fontId="1" fillId="0" borderId="5" xfId="0" applyFont="1" applyFill="1" applyBorder="1" applyAlignment="1">
      <alignment wrapText="1"/>
    </xf>
    <xf numFmtId="7" fontId="5" fillId="0" borderId="1" xfId="1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5" fontId="1" fillId="0" borderId="6" xfId="1" applyNumberFormat="1" applyFont="1" applyBorder="1" applyAlignment="1" applyProtection="1">
      <alignment horizontal="left"/>
      <protection locked="0"/>
    </xf>
    <xf numFmtId="5" fontId="1" fillId="0" borderId="6" xfId="1" applyNumberFormat="1" applyFont="1" applyFill="1" applyBorder="1" applyAlignment="1" applyProtection="1">
      <alignment horizontal="left"/>
      <protection locked="0"/>
    </xf>
    <xf numFmtId="5" fontId="1" fillId="0" borderId="9" xfId="1" applyNumberFormat="1" applyFont="1" applyBorder="1" applyAlignment="1" applyProtection="1">
      <alignment horizontal="left"/>
      <protection locked="0"/>
    </xf>
    <xf numFmtId="5" fontId="1" fillId="0" borderId="0" xfId="1" applyNumberFormat="1" applyFont="1" applyAlignment="1" applyProtection="1">
      <alignment horizontal="left"/>
      <protection locked="0"/>
    </xf>
    <xf numFmtId="5" fontId="1" fillId="0" borderId="4" xfId="1" applyNumberFormat="1" applyFont="1" applyBorder="1" applyAlignment="1" applyProtection="1">
      <alignment horizontal="left"/>
      <protection locked="0"/>
    </xf>
    <xf numFmtId="5" fontId="1" fillId="0" borderId="24" xfId="1" applyNumberFormat="1" applyFont="1" applyBorder="1" applyAlignment="1" applyProtection="1">
      <alignment horizontal="left"/>
      <protection locked="0"/>
    </xf>
    <xf numFmtId="5" fontId="1" fillId="0" borderId="0" xfId="1" applyNumberFormat="1" applyFont="1" applyBorder="1" applyAlignment="1" applyProtection="1">
      <alignment horizontal="left"/>
      <protection locked="0"/>
    </xf>
    <xf numFmtId="5" fontId="1" fillId="0" borderId="11" xfId="1" applyNumberFormat="1" applyFont="1" applyBorder="1" applyAlignment="1" applyProtection="1">
      <alignment horizontal="left"/>
      <protection locked="0"/>
    </xf>
    <xf numFmtId="5" fontId="8" fillId="0" borderId="9" xfId="0" applyNumberFormat="1" applyFont="1" applyBorder="1" applyAlignment="1" applyProtection="1">
      <alignment horizontal="left"/>
      <protection locked="0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385235</xdr:colOff>
      <xdr:row>1</xdr:row>
      <xdr:rowOff>185988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38400" cy="47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zoomScale="115" zoomScaleNormal="115" workbookViewId="0">
      <pane xSplit="3" ySplit="5" topLeftCell="D15" activePane="bottomRight" state="frozen"/>
      <selection pane="topRight" activeCell="D1" sqref="D1"/>
      <selection pane="bottomLeft" activeCell="A3" sqref="A3"/>
      <selection pane="bottomRight" activeCell="B18" sqref="B18"/>
    </sheetView>
  </sheetViews>
  <sheetFormatPr defaultRowHeight="12.75" x14ac:dyDescent="0.2"/>
  <cols>
    <col min="1" max="1" width="30.7109375" customWidth="1"/>
    <col min="2" max="2" width="9.140625" style="43" customWidth="1"/>
    <col min="3" max="3" width="9.140625" style="2" customWidth="1"/>
    <col min="4" max="4" width="11.5703125" style="43" bestFit="1" customWidth="1"/>
    <col min="5" max="5" width="15.5703125" style="43" bestFit="1" customWidth="1"/>
    <col min="6" max="6" width="9.5703125" style="43" bestFit="1" customWidth="1"/>
    <col min="7" max="7" width="13" style="43" bestFit="1" customWidth="1"/>
    <col min="8" max="8" width="11.7109375" style="43" bestFit="1" customWidth="1"/>
    <col min="9" max="9" width="14" style="2" bestFit="1" customWidth="1"/>
    <col min="10" max="10" width="18.7109375" style="7" customWidth="1"/>
    <col min="11" max="11" width="18.7109375" style="63" customWidth="1"/>
  </cols>
  <sheetData>
    <row r="1" spans="1:11" ht="23.25" x14ac:dyDescent="0.35">
      <c r="C1" s="64"/>
      <c r="J1" s="35"/>
      <c r="K1" s="87"/>
    </row>
    <row r="2" spans="1:11" ht="16.5" customHeight="1" x14ac:dyDescent="0.2"/>
    <row r="3" spans="1:11" ht="18.75" thickBot="1" x14ac:dyDescent="0.3">
      <c r="A3" s="1" t="s">
        <v>108</v>
      </c>
    </row>
    <row r="4" spans="1:11" x14ac:dyDescent="0.2">
      <c r="A4" s="30"/>
      <c r="B4" s="84"/>
      <c r="C4" s="31"/>
      <c r="D4" s="108" t="s">
        <v>13</v>
      </c>
      <c r="E4" s="109"/>
      <c r="F4" s="108" t="s">
        <v>11</v>
      </c>
      <c r="G4" s="109"/>
      <c r="H4" s="110" t="s">
        <v>12</v>
      </c>
      <c r="I4" s="111"/>
      <c r="J4" s="29"/>
      <c r="K4" s="89"/>
    </row>
    <row r="5" spans="1:11" ht="13.5" thickBot="1" x14ac:dyDescent="0.25">
      <c r="A5" s="32" t="s">
        <v>6</v>
      </c>
      <c r="B5" s="85" t="s">
        <v>7</v>
      </c>
      <c r="C5" s="33" t="s">
        <v>8</v>
      </c>
      <c r="D5" s="44" t="s">
        <v>9</v>
      </c>
      <c r="E5" s="44" t="s">
        <v>10</v>
      </c>
      <c r="F5" s="44" t="s">
        <v>9</v>
      </c>
      <c r="G5" s="44" t="s">
        <v>10</v>
      </c>
      <c r="H5" s="44" t="s">
        <v>9</v>
      </c>
      <c r="I5" s="28" t="s">
        <v>10</v>
      </c>
      <c r="J5" s="34" t="s">
        <v>14</v>
      </c>
      <c r="K5" s="88" t="s">
        <v>106</v>
      </c>
    </row>
    <row r="6" spans="1:11" ht="13.5" thickBot="1" x14ac:dyDescent="0.25"/>
    <row r="7" spans="1:11" x14ac:dyDescent="0.2">
      <c r="A7" s="10" t="s">
        <v>15</v>
      </c>
      <c r="B7" s="45"/>
      <c r="C7" s="11"/>
      <c r="D7" s="45"/>
      <c r="E7" s="45"/>
      <c r="F7" s="45"/>
      <c r="G7" s="45"/>
      <c r="H7" s="45"/>
      <c r="I7" s="11"/>
      <c r="J7" s="12"/>
      <c r="K7" s="90"/>
    </row>
    <row r="8" spans="1:11" x14ac:dyDescent="0.2">
      <c r="A8" s="36" t="s">
        <v>0</v>
      </c>
      <c r="B8" s="91">
        <v>8</v>
      </c>
      <c r="C8" s="3" t="s">
        <v>33</v>
      </c>
      <c r="D8" s="46">
        <v>14000</v>
      </c>
      <c r="E8" s="47">
        <f>IF(D8="","",D8*$B8)</f>
        <v>112000</v>
      </c>
      <c r="F8" s="46"/>
      <c r="G8" s="47" t="str">
        <f t="shared" ref="G8:G13" si="0">IF(F8="","",F8*$B8)</f>
        <v/>
      </c>
      <c r="H8" s="46"/>
      <c r="I8" s="4" t="str">
        <f>IF(H8="","",H8*$B8)</f>
        <v/>
      </c>
      <c r="J8" s="14">
        <f>SUM(E8,G8,I8)</f>
        <v>112000</v>
      </c>
      <c r="K8" s="99"/>
    </row>
    <row r="9" spans="1:11" x14ac:dyDescent="0.2">
      <c r="A9" s="36" t="s">
        <v>1</v>
      </c>
      <c r="B9" s="91">
        <v>16</v>
      </c>
      <c r="C9" s="3" t="s">
        <v>33</v>
      </c>
      <c r="D9" s="46">
        <v>14000</v>
      </c>
      <c r="E9" s="47">
        <f t="shared" ref="E9:E17" si="1">IF(D9="","",D9*$B9)</f>
        <v>224000</v>
      </c>
      <c r="F9" s="46"/>
      <c r="G9" s="47" t="str">
        <f t="shared" si="0"/>
        <v/>
      </c>
      <c r="H9" s="46"/>
      <c r="I9" s="4" t="str">
        <f t="shared" ref="I9:I13" si="2">IF(H9="","",H9*$B9)</f>
        <v/>
      </c>
      <c r="J9" s="14">
        <f>SUM(E9,G9,I9)</f>
        <v>224000</v>
      </c>
      <c r="K9" s="99"/>
    </row>
    <row r="10" spans="1:11" x14ac:dyDescent="0.2">
      <c r="A10" s="36" t="s">
        <v>2</v>
      </c>
      <c r="B10" s="91">
        <v>16</v>
      </c>
      <c r="C10" s="65" t="s">
        <v>33</v>
      </c>
      <c r="D10" s="46">
        <v>11500</v>
      </c>
      <c r="E10" s="47">
        <f t="shared" si="1"/>
        <v>184000</v>
      </c>
      <c r="F10" s="46"/>
      <c r="G10" s="47" t="str">
        <f t="shared" si="0"/>
        <v/>
      </c>
      <c r="H10" s="46"/>
      <c r="I10" s="47" t="str">
        <f t="shared" si="2"/>
        <v/>
      </c>
      <c r="J10" s="66">
        <f t="shared" ref="J10:J17" si="3">SUM(E10,G10,I10)</f>
        <v>184000</v>
      </c>
      <c r="K10" s="100"/>
    </row>
    <row r="11" spans="1:11" x14ac:dyDescent="0.2">
      <c r="A11" s="36" t="s">
        <v>3</v>
      </c>
      <c r="B11" s="91">
        <v>32</v>
      </c>
      <c r="C11" s="65" t="s">
        <v>33</v>
      </c>
      <c r="D11" s="46">
        <v>9700</v>
      </c>
      <c r="E11" s="47">
        <f t="shared" si="1"/>
        <v>310400</v>
      </c>
      <c r="F11" s="46"/>
      <c r="G11" s="47" t="str">
        <f t="shared" si="0"/>
        <v/>
      </c>
      <c r="H11" s="46"/>
      <c r="I11" s="47" t="str">
        <f t="shared" si="2"/>
        <v/>
      </c>
      <c r="J11" s="66">
        <f t="shared" si="3"/>
        <v>310400</v>
      </c>
      <c r="K11" s="100"/>
    </row>
    <row r="12" spans="1:11" x14ac:dyDescent="0.2">
      <c r="A12" s="36" t="s">
        <v>68</v>
      </c>
      <c r="B12" s="91">
        <v>8</v>
      </c>
      <c r="C12" s="65" t="s">
        <v>33</v>
      </c>
      <c r="D12" s="46">
        <v>11500</v>
      </c>
      <c r="E12" s="47">
        <f t="shared" si="1"/>
        <v>92000</v>
      </c>
      <c r="F12" s="46"/>
      <c r="G12" s="47" t="str">
        <f t="shared" si="0"/>
        <v/>
      </c>
      <c r="H12" s="46"/>
      <c r="I12" s="47" t="str">
        <f t="shared" si="2"/>
        <v/>
      </c>
      <c r="J12" s="66">
        <f t="shared" si="3"/>
        <v>92000</v>
      </c>
      <c r="K12" s="100"/>
    </row>
    <row r="13" spans="1:11" x14ac:dyDescent="0.2">
      <c r="A13" s="36" t="s">
        <v>104</v>
      </c>
      <c r="B13" s="91">
        <v>16</v>
      </c>
      <c r="C13" s="65" t="s">
        <v>33</v>
      </c>
      <c r="D13" s="46">
        <v>9700</v>
      </c>
      <c r="E13" s="47">
        <f t="shared" si="1"/>
        <v>155200</v>
      </c>
      <c r="F13" s="46"/>
      <c r="G13" s="47" t="str">
        <f t="shared" si="0"/>
        <v/>
      </c>
      <c r="H13" s="46"/>
      <c r="I13" s="47" t="str">
        <f t="shared" si="2"/>
        <v/>
      </c>
      <c r="J13" s="66">
        <f t="shared" si="3"/>
        <v>155200</v>
      </c>
      <c r="K13" s="100"/>
    </row>
    <row r="14" spans="1:11" x14ac:dyDescent="0.2">
      <c r="A14" s="36" t="s">
        <v>5</v>
      </c>
      <c r="B14" s="91">
        <v>16</v>
      </c>
      <c r="C14" s="3" t="s">
        <v>33</v>
      </c>
      <c r="D14" s="46">
        <v>6800</v>
      </c>
      <c r="E14" s="47">
        <f>IF(D14="","",D14*$B14)</f>
        <v>108800</v>
      </c>
      <c r="F14" s="46"/>
      <c r="G14" s="47" t="str">
        <f>IF(F14="","",F14*$B14)</f>
        <v/>
      </c>
      <c r="H14" s="46"/>
      <c r="I14" s="4" t="str">
        <f>IF(H14="","",H14*$B14)</f>
        <v/>
      </c>
      <c r="J14" s="14">
        <f t="shared" si="3"/>
        <v>108800</v>
      </c>
      <c r="K14" s="99"/>
    </row>
    <row r="15" spans="1:11" x14ac:dyDescent="0.2">
      <c r="A15" s="36" t="s">
        <v>40</v>
      </c>
      <c r="B15" s="91">
        <v>2</v>
      </c>
      <c r="C15" s="3" t="s">
        <v>33</v>
      </c>
      <c r="D15" s="46"/>
      <c r="E15" s="47" t="str">
        <f>IF(D15="","",D15*$B15)</f>
        <v/>
      </c>
      <c r="F15" s="46">
        <v>5000</v>
      </c>
      <c r="G15" s="47">
        <f>IF(F15="","",F15*$B15)</f>
        <v>10000</v>
      </c>
      <c r="H15" s="46"/>
      <c r="I15" s="4" t="str">
        <f>IF(H15="","",H15*$B15)</f>
        <v/>
      </c>
      <c r="J15" s="14">
        <f t="shared" si="3"/>
        <v>10000</v>
      </c>
      <c r="K15" s="99"/>
    </row>
    <row r="16" spans="1:11" x14ac:dyDescent="0.2">
      <c r="A16" s="38" t="s">
        <v>57</v>
      </c>
      <c r="B16" s="91">
        <v>2</v>
      </c>
      <c r="C16" s="37" t="s">
        <v>34</v>
      </c>
      <c r="D16" s="46"/>
      <c r="E16" s="47" t="str">
        <f t="shared" si="1"/>
        <v/>
      </c>
      <c r="F16" s="46">
        <v>2500</v>
      </c>
      <c r="G16" s="47">
        <f>IF(F16="","",F16*$B16)</f>
        <v>5000</v>
      </c>
      <c r="H16" s="46"/>
      <c r="I16" s="4" t="str">
        <f>IF(H16="","",H16*$B16)</f>
        <v/>
      </c>
      <c r="J16" s="14">
        <f t="shared" si="3"/>
        <v>5000</v>
      </c>
      <c r="K16" s="99"/>
    </row>
    <row r="17" spans="1:11" x14ac:dyDescent="0.2">
      <c r="A17" s="59" t="s">
        <v>107</v>
      </c>
      <c r="B17" s="91">
        <v>18</v>
      </c>
      <c r="C17" s="76" t="s">
        <v>35</v>
      </c>
      <c r="D17" s="46"/>
      <c r="E17" s="47" t="str">
        <f t="shared" si="1"/>
        <v/>
      </c>
      <c r="F17" s="46">
        <v>750</v>
      </c>
      <c r="G17" s="47">
        <f>IF(F17="","",F17*$B17)</f>
        <v>13500</v>
      </c>
      <c r="H17" s="46"/>
      <c r="I17" s="4" t="str">
        <f>IF(H17="","",H17*$B17)</f>
        <v/>
      </c>
      <c r="J17" s="14">
        <f t="shared" si="3"/>
        <v>13500</v>
      </c>
      <c r="K17" s="99"/>
    </row>
    <row r="18" spans="1:11" x14ac:dyDescent="0.2">
      <c r="A18" s="13"/>
      <c r="B18" s="91"/>
      <c r="C18" s="3"/>
      <c r="D18" s="46"/>
      <c r="E18" s="47"/>
      <c r="F18" s="46"/>
      <c r="G18" s="47"/>
      <c r="H18" s="46"/>
      <c r="I18" s="4"/>
      <c r="J18" s="14"/>
      <c r="K18" s="99"/>
    </row>
    <row r="19" spans="1:11" s="7" customFormat="1" ht="13.5" thickBot="1" x14ac:dyDescent="0.25">
      <c r="A19" s="15" t="s">
        <v>14</v>
      </c>
      <c r="B19" s="92"/>
      <c r="C19" s="16"/>
      <c r="D19" s="48"/>
      <c r="E19" s="49">
        <f>SUM(E7:E18)</f>
        <v>1186400</v>
      </c>
      <c r="F19" s="48"/>
      <c r="G19" s="49">
        <f>SUM(G7:G18)</f>
        <v>28500</v>
      </c>
      <c r="H19" s="48"/>
      <c r="I19" s="17">
        <f>SUM(I7:I18)</f>
        <v>0</v>
      </c>
      <c r="J19" s="18">
        <f>SUM(J8:J17)</f>
        <v>1214900</v>
      </c>
      <c r="K19" s="101"/>
    </row>
    <row r="20" spans="1:11" ht="13.5" thickBot="1" x14ac:dyDescent="0.25">
      <c r="B20" s="93"/>
      <c r="D20" s="50"/>
      <c r="E20" s="51"/>
      <c r="F20" s="50"/>
      <c r="G20" s="51"/>
      <c r="H20" s="50"/>
      <c r="I20" s="5"/>
      <c r="J20" s="8"/>
      <c r="K20" s="102"/>
    </row>
    <row r="21" spans="1:11" x14ac:dyDescent="0.2">
      <c r="A21" s="10" t="s">
        <v>16</v>
      </c>
      <c r="B21" s="94"/>
      <c r="C21" s="11"/>
      <c r="D21" s="52"/>
      <c r="E21" s="53"/>
      <c r="F21" s="52"/>
      <c r="G21" s="53"/>
      <c r="H21" s="52"/>
      <c r="I21" s="19"/>
      <c r="J21" s="20"/>
      <c r="K21" s="103"/>
    </row>
    <row r="22" spans="1:11" x14ac:dyDescent="0.2">
      <c r="A22" s="36" t="s">
        <v>55</v>
      </c>
      <c r="B22" s="91">
        <v>16</v>
      </c>
      <c r="C22" s="65" t="s">
        <v>33</v>
      </c>
      <c r="D22" s="46">
        <v>12500</v>
      </c>
      <c r="E22" s="47">
        <f t="shared" ref="E22:E30" si="4">IF(D22="","",D22*$B22)</f>
        <v>200000</v>
      </c>
      <c r="F22" s="46"/>
      <c r="G22" s="47" t="str">
        <f t="shared" ref="G22:G30" si="5">IF(F22="","",F22*$B22)</f>
        <v/>
      </c>
      <c r="H22" s="46"/>
      <c r="I22" s="47" t="str">
        <f t="shared" ref="I22:I30" si="6">IF(H22="","",H22*$B22)</f>
        <v/>
      </c>
      <c r="J22" s="66">
        <f t="shared" ref="J22:J30" si="7">SUM(E22,G22,I22)</f>
        <v>200000</v>
      </c>
      <c r="K22" s="100"/>
    </row>
    <row r="23" spans="1:11" x14ac:dyDescent="0.2">
      <c r="A23" s="36" t="s">
        <v>56</v>
      </c>
      <c r="B23" s="91">
        <v>32</v>
      </c>
      <c r="C23" s="65" t="s">
        <v>33</v>
      </c>
      <c r="D23" s="46">
        <v>9500</v>
      </c>
      <c r="E23" s="47">
        <f t="shared" si="4"/>
        <v>304000</v>
      </c>
      <c r="F23" s="46"/>
      <c r="G23" s="47" t="str">
        <f t="shared" si="5"/>
        <v/>
      </c>
      <c r="H23" s="46"/>
      <c r="I23" s="47" t="str">
        <f t="shared" si="6"/>
        <v/>
      </c>
      <c r="J23" s="66">
        <f t="shared" si="7"/>
        <v>304000</v>
      </c>
      <c r="K23" s="100"/>
    </row>
    <row r="24" spans="1:11" x14ac:dyDescent="0.2">
      <c r="A24" s="36" t="s">
        <v>67</v>
      </c>
      <c r="B24" s="91">
        <v>6</v>
      </c>
      <c r="C24" s="65" t="s">
        <v>33</v>
      </c>
      <c r="D24" s="46">
        <v>11500</v>
      </c>
      <c r="E24" s="47">
        <f t="shared" si="4"/>
        <v>69000</v>
      </c>
      <c r="F24" s="46"/>
      <c r="G24" s="47" t="str">
        <f t="shared" si="5"/>
        <v/>
      </c>
      <c r="H24" s="46"/>
      <c r="I24" s="47"/>
      <c r="J24" s="66">
        <f t="shared" si="7"/>
        <v>69000</v>
      </c>
      <c r="K24" s="100"/>
    </row>
    <row r="25" spans="1:11" x14ac:dyDescent="0.2">
      <c r="A25" s="36" t="s">
        <v>4</v>
      </c>
      <c r="B25" s="91">
        <v>18</v>
      </c>
      <c r="C25" s="65" t="s">
        <v>33</v>
      </c>
      <c r="D25" s="46">
        <v>2925</v>
      </c>
      <c r="E25" s="47">
        <f t="shared" si="4"/>
        <v>52650</v>
      </c>
      <c r="F25" s="46"/>
      <c r="G25" s="47" t="str">
        <f t="shared" si="5"/>
        <v/>
      </c>
      <c r="H25" s="46"/>
      <c r="I25" s="47" t="str">
        <f t="shared" si="6"/>
        <v/>
      </c>
      <c r="J25" s="66">
        <f t="shared" si="7"/>
        <v>52650</v>
      </c>
      <c r="K25" s="100"/>
    </row>
    <row r="26" spans="1:11" x14ac:dyDescent="0.2">
      <c r="A26" s="36" t="s">
        <v>17</v>
      </c>
      <c r="B26" s="91">
        <v>9</v>
      </c>
      <c r="C26" s="65" t="s">
        <v>33</v>
      </c>
      <c r="D26" s="46"/>
      <c r="E26" s="47" t="str">
        <f t="shared" si="4"/>
        <v/>
      </c>
      <c r="F26" s="46"/>
      <c r="G26" s="47" t="str">
        <f t="shared" si="5"/>
        <v/>
      </c>
      <c r="H26" s="46">
        <v>3400</v>
      </c>
      <c r="I26" s="47">
        <f t="shared" si="6"/>
        <v>30600</v>
      </c>
      <c r="J26" s="66">
        <f t="shared" si="7"/>
        <v>30600</v>
      </c>
      <c r="K26" s="100"/>
    </row>
    <row r="27" spans="1:11" x14ac:dyDescent="0.2">
      <c r="A27" s="36" t="s">
        <v>41</v>
      </c>
      <c r="B27" s="91">
        <v>16</v>
      </c>
      <c r="C27" s="3" t="s">
        <v>33</v>
      </c>
      <c r="D27" s="46"/>
      <c r="E27" s="47" t="str">
        <f t="shared" si="4"/>
        <v/>
      </c>
      <c r="F27" s="46">
        <v>100</v>
      </c>
      <c r="G27" s="47">
        <f t="shared" si="5"/>
        <v>1600</v>
      </c>
      <c r="H27" s="46">
        <v>250</v>
      </c>
      <c r="I27" s="4">
        <f t="shared" si="6"/>
        <v>4000</v>
      </c>
      <c r="J27" s="14">
        <f t="shared" si="7"/>
        <v>5600</v>
      </c>
      <c r="K27" s="99"/>
    </row>
    <row r="28" spans="1:11" x14ac:dyDescent="0.2">
      <c r="A28" s="36" t="s">
        <v>69</v>
      </c>
      <c r="B28" s="91">
        <v>1</v>
      </c>
      <c r="C28" s="3" t="s">
        <v>34</v>
      </c>
      <c r="D28" s="46"/>
      <c r="E28" s="47"/>
      <c r="F28" s="46"/>
      <c r="G28" s="47"/>
      <c r="H28" s="46">
        <v>10000</v>
      </c>
      <c r="I28" s="4">
        <f t="shared" si="6"/>
        <v>10000</v>
      </c>
      <c r="J28" s="14">
        <f t="shared" si="7"/>
        <v>10000</v>
      </c>
      <c r="K28" s="99"/>
    </row>
    <row r="29" spans="1:11" x14ac:dyDescent="0.2">
      <c r="A29" s="36" t="s">
        <v>70</v>
      </c>
      <c r="B29" s="91">
        <v>14</v>
      </c>
      <c r="C29" s="65" t="s">
        <v>33</v>
      </c>
      <c r="D29" s="46"/>
      <c r="E29" s="47"/>
      <c r="F29" s="46">
        <v>250</v>
      </c>
      <c r="G29" s="47">
        <f>IF(F29="","",F29*$B29)</f>
        <v>3500</v>
      </c>
      <c r="H29" s="46"/>
      <c r="I29" s="4"/>
      <c r="J29" s="66">
        <f>SUM(E29,G29,I29)</f>
        <v>3500</v>
      </c>
      <c r="K29" s="100"/>
    </row>
    <row r="30" spans="1:11" x14ac:dyDescent="0.2">
      <c r="A30" s="36" t="s">
        <v>103</v>
      </c>
      <c r="B30" s="91">
        <v>1</v>
      </c>
      <c r="C30" s="3" t="s">
        <v>34</v>
      </c>
      <c r="D30" s="46"/>
      <c r="E30" s="47" t="str">
        <f t="shared" si="4"/>
        <v/>
      </c>
      <c r="F30" s="46">
        <v>5000</v>
      </c>
      <c r="G30" s="47">
        <f t="shared" si="5"/>
        <v>5000</v>
      </c>
      <c r="H30" s="46"/>
      <c r="I30" s="4" t="str">
        <f t="shared" si="6"/>
        <v/>
      </c>
      <c r="J30" s="14">
        <f t="shared" si="7"/>
        <v>5000</v>
      </c>
      <c r="K30" s="99"/>
    </row>
    <row r="31" spans="1:11" x14ac:dyDescent="0.2">
      <c r="A31" s="70"/>
      <c r="B31" s="95"/>
      <c r="C31" s="71"/>
      <c r="D31" s="72"/>
      <c r="E31" s="73"/>
      <c r="F31" s="72"/>
      <c r="G31" s="73"/>
      <c r="H31" s="72"/>
      <c r="I31" s="74"/>
      <c r="J31" s="75"/>
      <c r="K31" s="104"/>
    </row>
    <row r="32" spans="1:11" s="7" customFormat="1" ht="13.5" thickBot="1" x14ac:dyDescent="0.25">
      <c r="A32" s="15" t="s">
        <v>14</v>
      </c>
      <c r="B32" s="92"/>
      <c r="C32" s="16"/>
      <c r="D32" s="48"/>
      <c r="E32" s="49">
        <f>SUM(E22:E30)</f>
        <v>625650</v>
      </c>
      <c r="F32" s="48"/>
      <c r="G32" s="49">
        <f>SUM(G22:G30)</f>
        <v>10100</v>
      </c>
      <c r="H32" s="48"/>
      <c r="I32" s="17">
        <f>SUM(I22:I30)</f>
        <v>44600</v>
      </c>
      <c r="J32" s="18">
        <f>SUM(J22:J30)</f>
        <v>680350</v>
      </c>
      <c r="K32" s="101"/>
    </row>
    <row r="33" spans="1:11" ht="13.5" thickBot="1" x14ac:dyDescent="0.25">
      <c r="B33" s="93"/>
      <c r="D33" s="50"/>
      <c r="E33" s="51"/>
      <c r="F33" s="50"/>
      <c r="G33" s="51"/>
      <c r="H33" s="50"/>
      <c r="I33" s="5"/>
      <c r="J33" s="8"/>
      <c r="K33" s="102"/>
    </row>
    <row r="34" spans="1:11" x14ac:dyDescent="0.2">
      <c r="A34" s="10" t="s">
        <v>18</v>
      </c>
      <c r="B34" s="94"/>
      <c r="C34" s="11"/>
      <c r="D34" s="52"/>
      <c r="E34" s="53"/>
      <c r="F34" s="52"/>
      <c r="G34" s="53"/>
      <c r="H34" s="52"/>
      <c r="I34" s="19"/>
      <c r="J34" s="20"/>
      <c r="K34" s="103"/>
    </row>
    <row r="35" spans="1:11" x14ac:dyDescent="0.2">
      <c r="A35" s="36" t="s">
        <v>37</v>
      </c>
      <c r="B35" s="91">
        <v>2</v>
      </c>
      <c r="C35" s="3" t="s">
        <v>35</v>
      </c>
      <c r="D35" s="46"/>
      <c r="E35" s="47" t="str">
        <f>IF(D35="","",D35*$B35)</f>
        <v/>
      </c>
      <c r="F35" s="46">
        <v>100</v>
      </c>
      <c r="G35" s="47">
        <f t="shared" ref="G35:G41" si="8">IF(F35="","",F35*$B35)</f>
        <v>200</v>
      </c>
      <c r="H35" s="46"/>
      <c r="I35" s="4" t="str">
        <f t="shared" ref="I35:I42" si="9">IF(H35="","",H35*$B35)</f>
        <v/>
      </c>
      <c r="J35" s="14">
        <f>SUM(E35,G35,I35)</f>
        <v>200</v>
      </c>
      <c r="K35" s="99"/>
    </row>
    <row r="36" spans="1:11" x14ac:dyDescent="0.2">
      <c r="A36" s="38" t="s">
        <v>42</v>
      </c>
      <c r="B36" s="91">
        <v>14</v>
      </c>
      <c r="C36" s="65" t="s">
        <v>33</v>
      </c>
      <c r="D36" s="46"/>
      <c r="E36" s="47"/>
      <c r="F36" s="46">
        <v>200</v>
      </c>
      <c r="G36" s="47">
        <f t="shared" si="8"/>
        <v>2800</v>
      </c>
      <c r="H36" s="46"/>
      <c r="I36" s="4" t="str">
        <f t="shared" si="9"/>
        <v/>
      </c>
      <c r="J36" s="14">
        <f>SUM(E36,G36,I36)</f>
        <v>2800</v>
      </c>
      <c r="K36" s="99"/>
    </row>
    <row r="37" spans="1:11" x14ac:dyDescent="0.2">
      <c r="A37" s="38" t="s">
        <v>43</v>
      </c>
      <c r="B37" s="91">
        <v>12</v>
      </c>
      <c r="C37" s="37" t="s">
        <v>33</v>
      </c>
      <c r="D37" s="46"/>
      <c r="E37" s="47"/>
      <c r="F37" s="46">
        <v>250</v>
      </c>
      <c r="G37" s="47">
        <f t="shared" si="8"/>
        <v>3000</v>
      </c>
      <c r="H37" s="46">
        <v>275</v>
      </c>
      <c r="I37" s="4">
        <f t="shared" si="9"/>
        <v>3300</v>
      </c>
      <c r="J37" s="14">
        <f>SUM(E37,G37,I37)</f>
        <v>6300</v>
      </c>
      <c r="K37" s="99"/>
    </row>
    <row r="38" spans="1:11" x14ac:dyDescent="0.2">
      <c r="A38" s="36" t="s">
        <v>19</v>
      </c>
      <c r="B38" s="91">
        <v>1</v>
      </c>
      <c r="C38" s="76" t="s">
        <v>71</v>
      </c>
      <c r="D38" s="46"/>
      <c r="E38" s="47" t="str">
        <f>IF(D38="","",D38*$B38)</f>
        <v/>
      </c>
      <c r="F38" s="46">
        <v>2500</v>
      </c>
      <c r="G38" s="47">
        <f t="shared" si="8"/>
        <v>2500</v>
      </c>
      <c r="H38" s="46"/>
      <c r="I38" s="4" t="str">
        <f t="shared" si="9"/>
        <v/>
      </c>
      <c r="J38" s="14">
        <f>SUM(E38,G38,I38)</f>
        <v>2500</v>
      </c>
      <c r="K38" s="99"/>
    </row>
    <row r="39" spans="1:11" x14ac:dyDescent="0.2">
      <c r="A39" s="38" t="s">
        <v>44</v>
      </c>
      <c r="B39" s="91">
        <v>10</v>
      </c>
      <c r="C39" s="3" t="s">
        <v>35</v>
      </c>
      <c r="D39" s="46">
        <v>25</v>
      </c>
      <c r="E39" s="47">
        <f>IF(D39="","",D39*$B39)</f>
        <v>250</v>
      </c>
      <c r="F39" s="46">
        <v>50</v>
      </c>
      <c r="G39" s="47">
        <f t="shared" si="8"/>
        <v>500</v>
      </c>
      <c r="H39" s="46"/>
      <c r="I39" s="4" t="str">
        <f t="shared" si="9"/>
        <v/>
      </c>
      <c r="J39" s="14">
        <f>SUM(E39,G39,I39)</f>
        <v>750</v>
      </c>
      <c r="K39" s="99"/>
    </row>
    <row r="40" spans="1:11" x14ac:dyDescent="0.2">
      <c r="A40" s="59" t="s">
        <v>72</v>
      </c>
      <c r="B40" s="91">
        <v>10</v>
      </c>
      <c r="C40" s="3" t="s">
        <v>35</v>
      </c>
      <c r="D40" s="46"/>
      <c r="E40" s="47" t="str">
        <f t="shared" ref="E40:E42" si="10">IF(D40="","",D40*$B40)</f>
        <v/>
      </c>
      <c r="F40" s="46">
        <v>250</v>
      </c>
      <c r="G40" s="47">
        <f t="shared" si="8"/>
        <v>2500</v>
      </c>
      <c r="H40" s="46"/>
      <c r="I40" s="4" t="str">
        <f t="shared" si="9"/>
        <v/>
      </c>
      <c r="J40" s="14">
        <f t="shared" ref="J40:J42" si="11">SUM(E40,G40,I40)</f>
        <v>2500</v>
      </c>
      <c r="K40" s="99"/>
    </row>
    <row r="41" spans="1:11" x14ac:dyDescent="0.2">
      <c r="A41" s="59" t="s">
        <v>73</v>
      </c>
      <c r="B41" s="91">
        <v>1</v>
      </c>
      <c r="C41" s="3" t="s">
        <v>71</v>
      </c>
      <c r="D41" s="46"/>
      <c r="E41" s="47" t="str">
        <f t="shared" si="10"/>
        <v/>
      </c>
      <c r="F41" s="46">
        <v>5000</v>
      </c>
      <c r="G41" s="47">
        <f t="shared" si="8"/>
        <v>5000</v>
      </c>
      <c r="H41" s="46"/>
      <c r="I41" s="4" t="str">
        <f t="shared" si="9"/>
        <v/>
      </c>
      <c r="J41" s="14">
        <f t="shared" si="11"/>
        <v>5000</v>
      </c>
      <c r="K41" s="99"/>
    </row>
    <row r="42" spans="1:11" x14ac:dyDescent="0.2">
      <c r="A42" s="59" t="s">
        <v>74</v>
      </c>
      <c r="B42" s="91">
        <v>14</v>
      </c>
      <c r="C42" s="3" t="s">
        <v>33</v>
      </c>
      <c r="D42" s="46">
        <v>1000</v>
      </c>
      <c r="E42" s="47">
        <f t="shared" si="10"/>
        <v>14000</v>
      </c>
      <c r="F42" s="46"/>
      <c r="G42" s="47"/>
      <c r="H42" s="46"/>
      <c r="I42" s="4" t="str">
        <f t="shared" si="9"/>
        <v/>
      </c>
      <c r="J42" s="14">
        <f t="shared" si="11"/>
        <v>14000</v>
      </c>
      <c r="K42" s="99"/>
    </row>
    <row r="43" spans="1:11" x14ac:dyDescent="0.2">
      <c r="A43" s="13"/>
      <c r="B43" s="91"/>
      <c r="C43" s="3"/>
      <c r="D43" s="46"/>
      <c r="E43" s="47"/>
      <c r="F43" s="46"/>
      <c r="G43" s="47"/>
      <c r="H43" s="46"/>
      <c r="I43" s="4"/>
      <c r="J43" s="14"/>
      <c r="K43" s="99"/>
    </row>
    <row r="44" spans="1:11" s="7" customFormat="1" ht="13.5" thickBot="1" x14ac:dyDescent="0.25">
      <c r="A44" s="15" t="s">
        <v>14</v>
      </c>
      <c r="B44" s="92"/>
      <c r="C44" s="16"/>
      <c r="D44" s="48"/>
      <c r="E44" s="49">
        <f>SUM(E35:E43)</f>
        <v>14250</v>
      </c>
      <c r="F44" s="48"/>
      <c r="G44" s="49">
        <f>SUM(G35:G43)</f>
        <v>16500</v>
      </c>
      <c r="H44" s="48"/>
      <c r="I44" s="17">
        <f>SUM(I35:I43)</f>
        <v>3300</v>
      </c>
      <c r="J44" s="18">
        <f>SUM(J35:J42)</f>
        <v>34050</v>
      </c>
      <c r="K44" s="101"/>
    </row>
    <row r="45" spans="1:11" ht="13.5" thickBot="1" x14ac:dyDescent="0.25">
      <c r="B45" s="93"/>
      <c r="D45" s="50"/>
      <c r="E45" s="51"/>
      <c r="F45" s="50"/>
      <c r="G45" s="51"/>
      <c r="H45" s="50"/>
      <c r="I45" s="5"/>
      <c r="J45" s="8"/>
      <c r="K45" s="102"/>
    </row>
    <row r="46" spans="1:11" x14ac:dyDescent="0.2">
      <c r="A46" s="10" t="s">
        <v>20</v>
      </c>
      <c r="B46" s="94"/>
      <c r="C46" s="11"/>
      <c r="D46" s="52"/>
      <c r="E46" s="53"/>
      <c r="F46" s="52"/>
      <c r="G46" s="53"/>
      <c r="H46" s="52"/>
      <c r="I46" s="19"/>
      <c r="J46" s="20"/>
      <c r="K46" s="103"/>
    </row>
    <row r="47" spans="1:11" x14ac:dyDescent="0.2">
      <c r="A47" s="59" t="s">
        <v>75</v>
      </c>
      <c r="B47" s="91">
        <v>18</v>
      </c>
      <c r="C47" s="3" t="s">
        <v>33</v>
      </c>
      <c r="D47" s="46"/>
      <c r="E47" s="47" t="str">
        <f>IF(D47="","",D47*$B47)</f>
        <v/>
      </c>
      <c r="F47" s="46"/>
      <c r="G47" s="47" t="str">
        <f t="shared" ref="G47:G79" si="12">IF(F47="","",F47*$B47)</f>
        <v/>
      </c>
      <c r="H47" s="46">
        <v>1646</v>
      </c>
      <c r="I47" s="47">
        <f>IF(H47="","",H47*$B47)</f>
        <v>29628</v>
      </c>
      <c r="J47" s="14">
        <f>SUM(E47,G47,I47)</f>
        <v>29628</v>
      </c>
      <c r="K47" s="99"/>
    </row>
    <row r="48" spans="1:11" x14ac:dyDescent="0.2">
      <c r="A48" s="59" t="s">
        <v>76</v>
      </c>
      <c r="B48" s="91">
        <v>1</v>
      </c>
      <c r="C48" s="3" t="s">
        <v>35</v>
      </c>
      <c r="D48" s="46"/>
      <c r="E48" s="47"/>
      <c r="F48" s="46"/>
      <c r="G48" s="47"/>
      <c r="H48" s="46">
        <v>25898</v>
      </c>
      <c r="I48" s="47">
        <f>IF(H48="","",H48*$B48)</f>
        <v>25898</v>
      </c>
      <c r="J48" s="14">
        <f>SUM(E48,G48,I48)</f>
        <v>25898</v>
      </c>
      <c r="K48" s="99"/>
    </row>
    <row r="49" spans="1:14" x14ac:dyDescent="0.2">
      <c r="A49" s="59" t="s">
        <v>66</v>
      </c>
      <c r="B49" s="91">
        <v>18</v>
      </c>
      <c r="C49" s="69" t="s">
        <v>33</v>
      </c>
      <c r="D49" s="46"/>
      <c r="E49" s="47" t="str">
        <f>IF(D49="","",D49*$B49)</f>
        <v/>
      </c>
      <c r="F49" s="46"/>
      <c r="G49" s="47" t="str">
        <f t="shared" si="12"/>
        <v/>
      </c>
      <c r="H49" s="46">
        <v>250</v>
      </c>
      <c r="I49" s="47">
        <f t="shared" ref="I49:I79" si="13">IF(H49="","",H49*$B49)</f>
        <v>4500</v>
      </c>
      <c r="J49" s="66">
        <f t="shared" ref="J49:J79" si="14">SUM(E49,G49,I49)</f>
        <v>4500</v>
      </c>
      <c r="K49" s="100"/>
    </row>
    <row r="50" spans="1:14" x14ac:dyDescent="0.2">
      <c r="A50" s="36" t="s">
        <v>21</v>
      </c>
      <c r="B50" s="91">
        <v>62</v>
      </c>
      <c r="C50" s="65" t="s">
        <v>33</v>
      </c>
      <c r="D50" s="46"/>
      <c r="E50" s="47" t="str">
        <f t="shared" ref="E50:E79" si="15">IF(D50="","",D50*$B50)</f>
        <v/>
      </c>
      <c r="F50" s="46"/>
      <c r="G50" s="47" t="str">
        <f t="shared" si="12"/>
        <v/>
      </c>
      <c r="H50" s="46">
        <v>110</v>
      </c>
      <c r="I50" s="47">
        <f t="shared" si="13"/>
        <v>6820</v>
      </c>
      <c r="J50" s="66">
        <f t="shared" si="14"/>
        <v>6820</v>
      </c>
      <c r="K50" s="100"/>
    </row>
    <row r="51" spans="1:14" x14ac:dyDescent="0.2">
      <c r="A51" s="36" t="s">
        <v>22</v>
      </c>
      <c r="B51" s="96">
        <v>28</v>
      </c>
      <c r="C51" s="65" t="s">
        <v>33</v>
      </c>
      <c r="D51" s="46"/>
      <c r="E51" s="47" t="str">
        <f t="shared" si="15"/>
        <v/>
      </c>
      <c r="F51" s="46"/>
      <c r="G51" s="47" t="str">
        <f t="shared" si="12"/>
        <v/>
      </c>
      <c r="H51" s="46">
        <v>110</v>
      </c>
      <c r="I51" s="47">
        <f t="shared" si="13"/>
        <v>3080</v>
      </c>
      <c r="J51" s="66">
        <f t="shared" si="14"/>
        <v>3080</v>
      </c>
      <c r="K51" s="100"/>
    </row>
    <row r="52" spans="1:14" x14ac:dyDescent="0.2">
      <c r="A52" s="38" t="s">
        <v>45</v>
      </c>
      <c r="B52" s="91">
        <v>1</v>
      </c>
      <c r="C52" s="65" t="s">
        <v>34</v>
      </c>
      <c r="D52" s="46"/>
      <c r="E52" s="47" t="str">
        <f t="shared" si="15"/>
        <v/>
      </c>
      <c r="F52" s="46">
        <v>2500</v>
      </c>
      <c r="G52" s="47">
        <f t="shared" si="12"/>
        <v>2500</v>
      </c>
      <c r="H52" s="46"/>
      <c r="I52" s="47" t="str">
        <f t="shared" si="13"/>
        <v/>
      </c>
      <c r="J52" s="66">
        <f t="shared" si="14"/>
        <v>2500</v>
      </c>
      <c r="K52" s="100"/>
    </row>
    <row r="53" spans="1:14" x14ac:dyDescent="0.2">
      <c r="A53" s="36" t="s">
        <v>23</v>
      </c>
      <c r="B53" s="91">
        <v>1</v>
      </c>
      <c r="C53" s="3" t="s">
        <v>35</v>
      </c>
      <c r="D53" s="46"/>
      <c r="E53" s="47" t="str">
        <f t="shared" si="15"/>
        <v/>
      </c>
      <c r="F53" s="46">
        <v>1400</v>
      </c>
      <c r="G53" s="47">
        <f t="shared" si="12"/>
        <v>1400</v>
      </c>
      <c r="H53" s="46"/>
      <c r="I53" s="4" t="str">
        <f t="shared" si="13"/>
        <v/>
      </c>
      <c r="J53" s="14">
        <f t="shared" si="14"/>
        <v>1400</v>
      </c>
      <c r="K53" s="99"/>
    </row>
    <row r="54" spans="1:14" x14ac:dyDescent="0.2">
      <c r="A54" s="36" t="s">
        <v>24</v>
      </c>
      <c r="B54" s="91">
        <v>1</v>
      </c>
      <c r="C54" s="65" t="s">
        <v>35</v>
      </c>
      <c r="D54" s="46"/>
      <c r="E54" s="47" t="str">
        <f t="shared" si="15"/>
        <v/>
      </c>
      <c r="F54" s="46">
        <v>800</v>
      </c>
      <c r="G54" s="47">
        <f t="shared" si="12"/>
        <v>800</v>
      </c>
      <c r="H54" s="46"/>
      <c r="I54" s="4" t="str">
        <f t="shared" si="13"/>
        <v/>
      </c>
      <c r="J54" s="14">
        <f t="shared" si="14"/>
        <v>800</v>
      </c>
      <c r="K54" s="99"/>
    </row>
    <row r="55" spans="1:14" x14ac:dyDescent="0.2">
      <c r="A55" s="36" t="s">
        <v>77</v>
      </c>
      <c r="B55" s="91">
        <v>1</v>
      </c>
      <c r="C55" s="65" t="s">
        <v>34</v>
      </c>
      <c r="D55" s="46"/>
      <c r="E55" s="47" t="str">
        <f t="shared" si="15"/>
        <v/>
      </c>
      <c r="F55" s="46">
        <v>2000</v>
      </c>
      <c r="G55" s="47">
        <f t="shared" si="12"/>
        <v>2000</v>
      </c>
      <c r="H55" s="46"/>
      <c r="I55" s="4" t="str">
        <f t="shared" si="13"/>
        <v/>
      </c>
      <c r="J55" s="14">
        <f t="shared" si="14"/>
        <v>2000</v>
      </c>
      <c r="K55" s="99"/>
    </row>
    <row r="56" spans="1:14" x14ac:dyDescent="0.2">
      <c r="A56" s="38" t="s">
        <v>46</v>
      </c>
      <c r="B56" s="91">
        <v>14</v>
      </c>
      <c r="C56" s="3" t="s">
        <v>33</v>
      </c>
      <c r="D56" s="46"/>
      <c r="E56" s="47" t="str">
        <f t="shared" si="15"/>
        <v/>
      </c>
      <c r="F56" s="46">
        <v>600</v>
      </c>
      <c r="G56" s="47">
        <f t="shared" si="12"/>
        <v>8400</v>
      </c>
      <c r="H56" s="46"/>
      <c r="I56" s="4" t="str">
        <f t="shared" si="13"/>
        <v/>
      </c>
      <c r="J56" s="14">
        <f t="shared" si="14"/>
        <v>8400</v>
      </c>
      <c r="K56" s="99"/>
    </row>
    <row r="57" spans="1:14" x14ac:dyDescent="0.2">
      <c r="A57" s="38" t="s">
        <v>47</v>
      </c>
      <c r="B57" s="91">
        <v>14</v>
      </c>
      <c r="C57" s="3" t="s">
        <v>33</v>
      </c>
      <c r="D57" s="46"/>
      <c r="E57" s="47" t="str">
        <f t="shared" si="15"/>
        <v/>
      </c>
      <c r="F57" s="46">
        <v>300</v>
      </c>
      <c r="G57" s="47">
        <f t="shared" si="12"/>
        <v>4200</v>
      </c>
      <c r="H57" s="46">
        <v>700</v>
      </c>
      <c r="I57" s="4">
        <f t="shared" si="13"/>
        <v>9800</v>
      </c>
      <c r="J57" s="14">
        <f t="shared" si="14"/>
        <v>14000</v>
      </c>
      <c r="K57" s="99"/>
    </row>
    <row r="58" spans="1:14" x14ac:dyDescent="0.2">
      <c r="A58" s="59" t="s">
        <v>62</v>
      </c>
      <c r="B58" s="91">
        <v>1</v>
      </c>
      <c r="C58" s="65" t="s">
        <v>35</v>
      </c>
      <c r="D58" s="46"/>
      <c r="E58" s="47" t="str">
        <f t="shared" si="15"/>
        <v/>
      </c>
      <c r="F58" s="46">
        <v>1000</v>
      </c>
      <c r="G58" s="47">
        <f t="shared" si="12"/>
        <v>1000</v>
      </c>
      <c r="H58" s="46"/>
      <c r="I58" s="4" t="str">
        <f t="shared" si="13"/>
        <v/>
      </c>
      <c r="J58" s="14">
        <f t="shared" si="14"/>
        <v>1000</v>
      </c>
      <c r="K58" s="99"/>
    </row>
    <row r="59" spans="1:14" x14ac:dyDescent="0.2">
      <c r="A59" s="36" t="s">
        <v>25</v>
      </c>
      <c r="B59" s="91">
        <v>2</v>
      </c>
      <c r="C59" s="65" t="s">
        <v>35</v>
      </c>
      <c r="D59" s="46"/>
      <c r="E59" s="47" t="str">
        <f t="shared" si="15"/>
        <v/>
      </c>
      <c r="F59" s="46">
        <v>2300</v>
      </c>
      <c r="G59" s="47">
        <f t="shared" si="12"/>
        <v>4600</v>
      </c>
      <c r="H59" s="46"/>
      <c r="I59" s="4" t="str">
        <f t="shared" si="13"/>
        <v/>
      </c>
      <c r="J59" s="14">
        <f t="shared" si="14"/>
        <v>4600</v>
      </c>
      <c r="K59" s="99"/>
      <c r="N59" s="68"/>
    </row>
    <row r="60" spans="1:14" x14ac:dyDescent="0.2">
      <c r="A60" s="36" t="s">
        <v>78</v>
      </c>
      <c r="B60" s="91">
        <v>1</v>
      </c>
      <c r="C60" s="3" t="s">
        <v>35</v>
      </c>
      <c r="D60" s="46"/>
      <c r="E60" s="47" t="str">
        <f t="shared" si="15"/>
        <v/>
      </c>
      <c r="F60" s="46">
        <v>1500</v>
      </c>
      <c r="G60" s="47">
        <f t="shared" si="12"/>
        <v>1500</v>
      </c>
      <c r="H60" s="46"/>
      <c r="I60" s="4" t="str">
        <f t="shared" si="13"/>
        <v/>
      </c>
      <c r="J60" s="14">
        <f t="shared" si="14"/>
        <v>1500</v>
      </c>
      <c r="K60" s="99"/>
    </row>
    <row r="61" spans="1:14" x14ac:dyDescent="0.2">
      <c r="A61" s="59" t="s">
        <v>65</v>
      </c>
      <c r="B61" s="91">
        <v>1</v>
      </c>
      <c r="C61" s="67" t="s">
        <v>34</v>
      </c>
      <c r="D61" s="46"/>
      <c r="E61" s="47" t="str">
        <f t="shared" si="15"/>
        <v/>
      </c>
      <c r="F61" s="46">
        <v>750</v>
      </c>
      <c r="G61" s="47">
        <f t="shared" si="12"/>
        <v>750</v>
      </c>
      <c r="H61" s="46">
        <v>3000</v>
      </c>
      <c r="I61" s="4">
        <f t="shared" si="13"/>
        <v>3000</v>
      </c>
      <c r="J61" s="66">
        <f t="shared" si="14"/>
        <v>3750</v>
      </c>
      <c r="K61" s="100"/>
    </row>
    <row r="62" spans="1:14" x14ac:dyDescent="0.2">
      <c r="A62" s="36" t="s">
        <v>26</v>
      </c>
      <c r="B62" s="91">
        <v>1</v>
      </c>
      <c r="C62" s="65" t="s">
        <v>34</v>
      </c>
      <c r="D62" s="46"/>
      <c r="E62" s="47" t="str">
        <f t="shared" si="15"/>
        <v/>
      </c>
      <c r="F62" s="46">
        <v>1000</v>
      </c>
      <c r="G62" s="47">
        <f t="shared" si="12"/>
        <v>1000</v>
      </c>
      <c r="H62" s="46"/>
      <c r="I62" s="4" t="str">
        <f t="shared" si="13"/>
        <v/>
      </c>
      <c r="J62" s="66">
        <f t="shared" si="14"/>
        <v>1000</v>
      </c>
      <c r="K62" s="100"/>
    </row>
    <row r="63" spans="1:14" x14ac:dyDescent="0.2">
      <c r="A63" s="36" t="s">
        <v>27</v>
      </c>
      <c r="B63" s="91">
        <v>14</v>
      </c>
      <c r="C63" s="3" t="s">
        <v>33</v>
      </c>
      <c r="D63" s="46"/>
      <c r="E63" s="47" t="str">
        <f t="shared" si="15"/>
        <v/>
      </c>
      <c r="F63" s="46">
        <v>400</v>
      </c>
      <c r="G63" s="47">
        <f t="shared" si="12"/>
        <v>5600</v>
      </c>
      <c r="H63" s="46"/>
      <c r="I63" s="4" t="str">
        <f t="shared" si="13"/>
        <v/>
      </c>
      <c r="J63" s="14">
        <f t="shared" si="14"/>
        <v>5600</v>
      </c>
      <c r="K63" s="99"/>
    </row>
    <row r="64" spans="1:14" x14ac:dyDescent="0.2">
      <c r="A64" s="59" t="s">
        <v>80</v>
      </c>
      <c r="B64" s="91">
        <v>1</v>
      </c>
      <c r="C64" s="76" t="s">
        <v>34</v>
      </c>
      <c r="D64" s="46"/>
      <c r="E64" s="47" t="str">
        <f t="shared" si="15"/>
        <v/>
      </c>
      <c r="F64" s="46"/>
      <c r="G64" s="47" t="str">
        <f t="shared" si="12"/>
        <v/>
      </c>
      <c r="H64" s="46">
        <v>15000</v>
      </c>
      <c r="I64" s="4">
        <f t="shared" si="13"/>
        <v>15000</v>
      </c>
      <c r="J64" s="14">
        <f t="shared" si="14"/>
        <v>15000</v>
      </c>
      <c r="K64" s="99"/>
    </row>
    <row r="65" spans="1:13" x14ac:dyDescent="0.2">
      <c r="A65" s="36" t="s">
        <v>79</v>
      </c>
      <c r="B65" s="91">
        <v>14</v>
      </c>
      <c r="C65" s="37" t="s">
        <v>33</v>
      </c>
      <c r="D65" s="46"/>
      <c r="E65" s="47" t="str">
        <f t="shared" si="15"/>
        <v/>
      </c>
      <c r="F65" s="46"/>
      <c r="G65" s="47" t="str">
        <f t="shared" si="12"/>
        <v/>
      </c>
      <c r="H65" s="46">
        <v>1800</v>
      </c>
      <c r="I65" s="4">
        <f t="shared" si="13"/>
        <v>25200</v>
      </c>
      <c r="J65" s="14">
        <f t="shared" si="14"/>
        <v>25200</v>
      </c>
      <c r="K65" s="99"/>
    </row>
    <row r="66" spans="1:13" x14ac:dyDescent="0.2">
      <c r="A66" s="36" t="s">
        <v>28</v>
      </c>
      <c r="B66" s="91">
        <v>550</v>
      </c>
      <c r="C66" s="65" t="s">
        <v>36</v>
      </c>
      <c r="D66" s="46"/>
      <c r="E66" s="47" t="str">
        <f t="shared" si="15"/>
        <v/>
      </c>
      <c r="F66" s="46"/>
      <c r="G66" s="47" t="str">
        <f t="shared" si="12"/>
        <v/>
      </c>
      <c r="H66" s="46">
        <v>4</v>
      </c>
      <c r="I66" s="4">
        <f t="shared" si="13"/>
        <v>2200</v>
      </c>
      <c r="J66" s="66">
        <f t="shared" si="14"/>
        <v>2200</v>
      </c>
      <c r="K66" s="100"/>
      <c r="L66" s="68"/>
      <c r="M66" s="68"/>
    </row>
    <row r="67" spans="1:13" x14ac:dyDescent="0.2">
      <c r="A67" s="36" t="s">
        <v>64</v>
      </c>
      <c r="B67" s="91">
        <v>1</v>
      </c>
      <c r="C67" s="65" t="s">
        <v>34</v>
      </c>
      <c r="D67" s="46"/>
      <c r="E67" s="47" t="str">
        <f t="shared" si="15"/>
        <v/>
      </c>
      <c r="F67" s="46"/>
      <c r="G67" s="47" t="str">
        <f t="shared" si="12"/>
        <v/>
      </c>
      <c r="H67" s="46">
        <v>5000</v>
      </c>
      <c r="I67" s="4">
        <f t="shared" si="13"/>
        <v>5000</v>
      </c>
      <c r="J67" s="66">
        <f t="shared" si="14"/>
        <v>5000</v>
      </c>
      <c r="K67" s="100"/>
      <c r="L67" s="68"/>
      <c r="M67" s="68"/>
    </row>
    <row r="68" spans="1:13" x14ac:dyDescent="0.2">
      <c r="A68" s="36" t="s">
        <v>87</v>
      </c>
      <c r="B68" s="91">
        <v>8</v>
      </c>
      <c r="C68" s="65" t="s">
        <v>33</v>
      </c>
      <c r="D68" s="46">
        <v>3500</v>
      </c>
      <c r="E68" s="47">
        <f t="shared" si="15"/>
        <v>28000</v>
      </c>
      <c r="F68" s="46"/>
      <c r="G68" s="47" t="str">
        <f t="shared" si="12"/>
        <v/>
      </c>
      <c r="H68" s="46"/>
      <c r="I68" s="4"/>
      <c r="J68" s="66">
        <f t="shared" si="14"/>
        <v>28000</v>
      </c>
      <c r="K68" s="100"/>
      <c r="L68" s="68"/>
      <c r="M68" s="68"/>
    </row>
    <row r="69" spans="1:13" x14ac:dyDescent="0.2">
      <c r="A69" s="36" t="s">
        <v>88</v>
      </c>
      <c r="B69" s="91">
        <v>4</v>
      </c>
      <c r="C69" s="65" t="s">
        <v>33</v>
      </c>
      <c r="D69" s="46">
        <v>2500</v>
      </c>
      <c r="E69" s="47">
        <f t="shared" si="15"/>
        <v>10000</v>
      </c>
      <c r="F69" s="46"/>
      <c r="G69" s="47" t="str">
        <f t="shared" si="12"/>
        <v/>
      </c>
      <c r="H69" s="46"/>
      <c r="I69" s="4"/>
      <c r="J69" s="66">
        <f t="shared" si="14"/>
        <v>10000</v>
      </c>
      <c r="K69" s="100"/>
      <c r="L69" s="68"/>
      <c r="M69" s="68"/>
    </row>
    <row r="70" spans="1:13" x14ac:dyDescent="0.2">
      <c r="A70" s="36" t="s">
        <v>83</v>
      </c>
      <c r="B70" s="91">
        <v>20</v>
      </c>
      <c r="C70" s="3" t="s">
        <v>33</v>
      </c>
      <c r="D70" s="46"/>
      <c r="E70" s="47" t="str">
        <f t="shared" si="15"/>
        <v/>
      </c>
      <c r="F70" s="46">
        <v>50</v>
      </c>
      <c r="G70" s="47">
        <f t="shared" si="12"/>
        <v>1000</v>
      </c>
      <c r="H70" s="46"/>
      <c r="I70" s="4" t="str">
        <f t="shared" si="13"/>
        <v/>
      </c>
      <c r="J70" s="14">
        <f t="shared" si="14"/>
        <v>1000</v>
      </c>
      <c r="K70" s="99"/>
    </row>
    <row r="71" spans="1:13" x14ac:dyDescent="0.2">
      <c r="A71" s="36" t="s">
        <v>81</v>
      </c>
      <c r="B71" s="91">
        <v>20</v>
      </c>
      <c r="C71" s="3" t="s">
        <v>33</v>
      </c>
      <c r="D71" s="46"/>
      <c r="E71" s="47"/>
      <c r="F71" s="46">
        <v>200</v>
      </c>
      <c r="G71" s="47">
        <f t="shared" si="12"/>
        <v>4000</v>
      </c>
      <c r="H71" s="46"/>
      <c r="I71" s="4" t="str">
        <f t="shared" si="13"/>
        <v/>
      </c>
      <c r="J71" s="14">
        <f t="shared" si="14"/>
        <v>4000</v>
      </c>
      <c r="K71" s="99"/>
    </row>
    <row r="72" spans="1:13" x14ac:dyDescent="0.2">
      <c r="A72" s="36" t="s">
        <v>82</v>
      </c>
      <c r="B72" s="91">
        <v>20</v>
      </c>
      <c r="C72" s="3" t="s">
        <v>33</v>
      </c>
      <c r="D72" s="46"/>
      <c r="E72" s="47"/>
      <c r="F72" s="46">
        <v>35</v>
      </c>
      <c r="G72" s="47">
        <f t="shared" si="12"/>
        <v>700</v>
      </c>
      <c r="H72" s="46"/>
      <c r="I72" s="4" t="str">
        <f t="shared" si="13"/>
        <v/>
      </c>
      <c r="J72" s="14">
        <f t="shared" si="14"/>
        <v>700</v>
      </c>
      <c r="K72" s="99"/>
    </row>
    <row r="73" spans="1:13" x14ac:dyDescent="0.2">
      <c r="A73" s="36" t="s">
        <v>84</v>
      </c>
      <c r="B73" s="91">
        <v>1</v>
      </c>
      <c r="C73" s="3" t="s">
        <v>34</v>
      </c>
      <c r="D73" s="46"/>
      <c r="E73" s="47"/>
      <c r="F73" s="46"/>
      <c r="G73" s="47"/>
      <c r="H73" s="46">
        <v>2500</v>
      </c>
      <c r="I73" s="4">
        <f t="shared" si="13"/>
        <v>2500</v>
      </c>
      <c r="J73" s="14">
        <f t="shared" si="14"/>
        <v>2500</v>
      </c>
      <c r="K73" s="99"/>
    </row>
    <row r="74" spans="1:13" x14ac:dyDescent="0.2">
      <c r="A74" s="36" t="s">
        <v>58</v>
      </c>
      <c r="B74" s="91">
        <v>20</v>
      </c>
      <c r="C74" s="3" t="s">
        <v>33</v>
      </c>
      <c r="D74" s="46"/>
      <c r="E74" s="47" t="str">
        <f t="shared" si="15"/>
        <v/>
      </c>
      <c r="F74" s="46"/>
      <c r="G74" s="47" t="str">
        <f t="shared" si="12"/>
        <v/>
      </c>
      <c r="H74" s="46">
        <v>200</v>
      </c>
      <c r="I74" s="4">
        <f t="shared" si="13"/>
        <v>4000</v>
      </c>
      <c r="J74" s="14">
        <f t="shared" si="14"/>
        <v>4000</v>
      </c>
      <c r="K74" s="99"/>
    </row>
    <row r="75" spans="1:13" x14ac:dyDescent="0.2">
      <c r="A75" s="36" t="s">
        <v>38</v>
      </c>
      <c r="B75" s="91">
        <v>20</v>
      </c>
      <c r="C75" s="3" t="s">
        <v>33</v>
      </c>
      <c r="D75" s="46"/>
      <c r="E75" s="47" t="str">
        <f t="shared" si="15"/>
        <v/>
      </c>
      <c r="F75" s="46"/>
      <c r="G75" s="47" t="str">
        <f t="shared" si="12"/>
        <v/>
      </c>
      <c r="H75" s="46">
        <v>400</v>
      </c>
      <c r="I75" s="4">
        <f t="shared" si="13"/>
        <v>8000</v>
      </c>
      <c r="J75" s="14">
        <f t="shared" si="14"/>
        <v>8000</v>
      </c>
      <c r="K75" s="99"/>
    </row>
    <row r="76" spans="1:13" x14ac:dyDescent="0.2">
      <c r="A76" s="38" t="s">
        <v>48</v>
      </c>
      <c r="B76" s="91">
        <v>20</v>
      </c>
      <c r="C76" s="3" t="s">
        <v>33</v>
      </c>
      <c r="D76" s="46"/>
      <c r="E76" s="47" t="str">
        <f t="shared" si="15"/>
        <v/>
      </c>
      <c r="F76" s="46"/>
      <c r="G76" s="47" t="str">
        <f t="shared" si="12"/>
        <v/>
      </c>
      <c r="H76" s="46">
        <v>1000</v>
      </c>
      <c r="I76" s="4">
        <f t="shared" si="13"/>
        <v>20000</v>
      </c>
      <c r="J76" s="14">
        <f t="shared" si="14"/>
        <v>20000</v>
      </c>
      <c r="K76" s="99"/>
    </row>
    <row r="77" spans="1:13" x14ac:dyDescent="0.2">
      <c r="A77" s="59" t="s">
        <v>86</v>
      </c>
      <c r="B77" s="91">
        <v>1</v>
      </c>
      <c r="C77" s="3" t="s">
        <v>33</v>
      </c>
      <c r="D77" s="46"/>
      <c r="E77" s="47"/>
      <c r="F77" s="46"/>
      <c r="G77" s="47" t="str">
        <f t="shared" si="12"/>
        <v/>
      </c>
      <c r="H77" s="46">
        <v>10000</v>
      </c>
      <c r="I77" s="4">
        <f t="shared" si="13"/>
        <v>10000</v>
      </c>
      <c r="J77" s="14">
        <f t="shared" si="14"/>
        <v>10000</v>
      </c>
      <c r="K77" s="99"/>
    </row>
    <row r="78" spans="1:13" x14ac:dyDescent="0.2">
      <c r="A78" s="59" t="s">
        <v>85</v>
      </c>
      <c r="B78" s="91">
        <v>1</v>
      </c>
      <c r="C78" s="3" t="s">
        <v>34</v>
      </c>
      <c r="D78" s="46"/>
      <c r="E78" s="47"/>
      <c r="F78" s="46"/>
      <c r="G78" s="47" t="str">
        <f t="shared" si="12"/>
        <v/>
      </c>
      <c r="H78" s="46">
        <v>7500</v>
      </c>
      <c r="I78" s="4">
        <f t="shared" si="13"/>
        <v>7500</v>
      </c>
      <c r="J78" s="14">
        <f t="shared" si="14"/>
        <v>7500</v>
      </c>
      <c r="K78" s="99"/>
    </row>
    <row r="79" spans="1:13" x14ac:dyDescent="0.2">
      <c r="A79" s="59" t="s">
        <v>63</v>
      </c>
      <c r="B79" s="91">
        <v>60</v>
      </c>
      <c r="C79" s="3" t="s">
        <v>89</v>
      </c>
      <c r="D79" s="46"/>
      <c r="E79" s="47" t="str">
        <f t="shared" si="15"/>
        <v/>
      </c>
      <c r="F79" s="46"/>
      <c r="G79" s="47" t="str">
        <f t="shared" si="12"/>
        <v/>
      </c>
      <c r="H79" s="46">
        <v>500</v>
      </c>
      <c r="I79" s="4">
        <f t="shared" si="13"/>
        <v>30000</v>
      </c>
      <c r="J79" s="14">
        <f t="shared" si="14"/>
        <v>30000</v>
      </c>
      <c r="K79" s="99"/>
    </row>
    <row r="80" spans="1:13" x14ac:dyDescent="0.2">
      <c r="A80" s="13"/>
      <c r="B80" s="91"/>
      <c r="C80" s="3"/>
      <c r="D80" s="46"/>
      <c r="E80" s="47"/>
      <c r="F80" s="46"/>
      <c r="G80" s="47"/>
      <c r="H80" s="46"/>
      <c r="I80" s="4"/>
      <c r="J80" s="14"/>
      <c r="K80" s="99"/>
    </row>
    <row r="81" spans="1:12" s="7" customFormat="1" ht="13.5" thickBot="1" x14ac:dyDescent="0.25">
      <c r="A81" s="15" t="s">
        <v>14</v>
      </c>
      <c r="B81" s="92"/>
      <c r="C81" s="16"/>
      <c r="D81" s="48"/>
      <c r="E81" s="49">
        <f>SUM(E47:E80)</f>
        <v>38000</v>
      </c>
      <c r="F81" s="48"/>
      <c r="G81" s="49">
        <f>SUM(G47:G80)</f>
        <v>39450</v>
      </c>
      <c r="H81" s="48"/>
      <c r="I81" s="17">
        <f>SUM(I47:I80)</f>
        <v>212126</v>
      </c>
      <c r="J81" s="18">
        <f>SUM(J47:J79)</f>
        <v>289576</v>
      </c>
      <c r="K81" s="101"/>
    </row>
    <row r="82" spans="1:12" ht="13.5" thickBot="1" x14ac:dyDescent="0.25">
      <c r="B82" s="93"/>
      <c r="D82" s="50"/>
      <c r="E82" s="51"/>
      <c r="F82" s="50"/>
      <c r="G82" s="51"/>
      <c r="H82" s="50"/>
      <c r="I82" s="5"/>
      <c r="J82" s="8"/>
      <c r="K82" s="102"/>
    </row>
    <row r="83" spans="1:12" x14ac:dyDescent="0.2">
      <c r="A83" s="10" t="s">
        <v>29</v>
      </c>
      <c r="B83" s="94"/>
      <c r="C83" s="11"/>
      <c r="D83" s="52"/>
      <c r="E83" s="53"/>
      <c r="F83" s="52"/>
      <c r="G83" s="53"/>
      <c r="H83" s="52"/>
      <c r="I83" s="19"/>
      <c r="J83" s="20"/>
      <c r="K83" s="103"/>
    </row>
    <row r="84" spans="1:12" x14ac:dyDescent="0.2">
      <c r="A84" s="38" t="s">
        <v>54</v>
      </c>
      <c r="B84" s="91">
        <v>104</v>
      </c>
      <c r="C84" s="67" t="s">
        <v>90</v>
      </c>
      <c r="D84" s="46">
        <v>980</v>
      </c>
      <c r="E84" s="47">
        <f>IF(D84="","",D84*$B84)</f>
        <v>101920</v>
      </c>
      <c r="F84" s="46">
        <v>50</v>
      </c>
      <c r="G84" s="47">
        <f t="shared" ref="G84:G85" si="16">IF(F84="","",F84*$B84)</f>
        <v>5200</v>
      </c>
      <c r="H84" s="46"/>
      <c r="I84" s="47" t="str">
        <f>IF(H84="","",H84*$B84)</f>
        <v/>
      </c>
      <c r="J84" s="66">
        <f>SUM(E84,G84,I84)</f>
        <v>107120</v>
      </c>
      <c r="K84" s="100"/>
      <c r="L84" s="68"/>
    </row>
    <row r="85" spans="1:12" x14ac:dyDescent="0.2">
      <c r="A85" s="38" t="s">
        <v>49</v>
      </c>
      <c r="B85" s="91">
        <v>62</v>
      </c>
      <c r="C85" s="69" t="s">
        <v>50</v>
      </c>
      <c r="D85" s="46"/>
      <c r="E85" s="47" t="str">
        <f>IF(D85="","",D85*$B85)</f>
        <v/>
      </c>
      <c r="F85" s="46"/>
      <c r="G85" s="47" t="str">
        <f t="shared" si="16"/>
        <v/>
      </c>
      <c r="H85" s="46">
        <v>550</v>
      </c>
      <c r="I85" s="47">
        <f>IF(H85="","",H85*$B85)</f>
        <v>34100</v>
      </c>
      <c r="J85" s="66">
        <f>SUM(E85,G85,I85)</f>
        <v>34100</v>
      </c>
      <c r="K85" s="100"/>
    </row>
    <row r="86" spans="1:12" x14ac:dyDescent="0.2">
      <c r="A86" s="59" t="s">
        <v>91</v>
      </c>
      <c r="B86" s="91">
        <v>62500</v>
      </c>
      <c r="C86" s="67" t="s">
        <v>105</v>
      </c>
      <c r="D86" s="46"/>
      <c r="E86" s="47"/>
      <c r="F86" s="46"/>
      <c r="G86" s="47"/>
      <c r="H86" s="83">
        <v>0.6</v>
      </c>
      <c r="I86" s="47">
        <f t="shared" ref="I86:I87" si="17">IF(H86="","",H86*$B86)</f>
        <v>37500</v>
      </c>
      <c r="J86" s="66">
        <f t="shared" ref="J86:J87" si="18">SUM(E86,G86,I86)</f>
        <v>37500</v>
      </c>
      <c r="K86" s="100"/>
    </row>
    <row r="87" spans="1:12" x14ac:dyDescent="0.2">
      <c r="A87" s="59" t="s">
        <v>92</v>
      </c>
      <c r="B87" s="91">
        <v>7</v>
      </c>
      <c r="C87" s="67" t="s">
        <v>93</v>
      </c>
      <c r="D87" s="46"/>
      <c r="E87" s="47"/>
      <c r="F87" s="46"/>
      <c r="G87" s="47"/>
      <c r="H87" s="46">
        <v>1500</v>
      </c>
      <c r="I87" s="47">
        <f t="shared" si="17"/>
        <v>10500</v>
      </c>
      <c r="J87" s="66">
        <f t="shared" si="18"/>
        <v>10500</v>
      </c>
      <c r="K87" s="100"/>
    </row>
    <row r="88" spans="1:12" x14ac:dyDescent="0.2">
      <c r="A88" s="13"/>
      <c r="B88" s="91"/>
      <c r="C88" s="3"/>
      <c r="D88" s="46"/>
      <c r="E88" s="47"/>
      <c r="F88" s="46"/>
      <c r="G88" s="47"/>
      <c r="H88" s="46"/>
      <c r="I88" s="4"/>
      <c r="J88" s="14"/>
      <c r="K88" s="99"/>
    </row>
    <row r="89" spans="1:12" s="7" customFormat="1" ht="13.5" thickBot="1" x14ac:dyDescent="0.25">
      <c r="A89" s="15" t="s">
        <v>14</v>
      </c>
      <c r="B89" s="92"/>
      <c r="C89" s="16"/>
      <c r="D89" s="48"/>
      <c r="E89" s="49">
        <f>SUM(E84:E88)</f>
        <v>101920</v>
      </c>
      <c r="F89" s="48"/>
      <c r="G89" s="49">
        <f>SUM(G84:G88)</f>
        <v>5200</v>
      </c>
      <c r="H89" s="48"/>
      <c r="I89" s="17">
        <f>SUM(I84:I88)</f>
        <v>82100</v>
      </c>
      <c r="J89" s="18">
        <f>SUM(J84:J87)</f>
        <v>189220</v>
      </c>
      <c r="K89" s="101"/>
    </row>
    <row r="90" spans="1:12" s="7" customFormat="1" ht="13.5" thickBot="1" x14ac:dyDescent="0.25">
      <c r="A90" s="77"/>
      <c r="B90" s="97"/>
      <c r="C90" s="78"/>
      <c r="D90" s="79"/>
      <c r="E90" s="80"/>
      <c r="F90" s="79"/>
      <c r="G90" s="80"/>
      <c r="H90" s="79"/>
      <c r="I90" s="81"/>
      <c r="J90" s="81"/>
      <c r="K90" s="105"/>
    </row>
    <row r="91" spans="1:12" x14ac:dyDescent="0.2">
      <c r="A91" s="10" t="s">
        <v>94</v>
      </c>
      <c r="B91" s="94"/>
      <c r="C91" s="11"/>
      <c r="D91" s="52"/>
      <c r="E91" s="53"/>
      <c r="F91" s="52"/>
      <c r="G91" s="53"/>
      <c r="H91" s="52"/>
      <c r="I91" s="19"/>
      <c r="J91" s="20"/>
      <c r="K91" s="103"/>
    </row>
    <row r="92" spans="1:12" ht="25.5" x14ac:dyDescent="0.2">
      <c r="A92" s="82" t="s">
        <v>96</v>
      </c>
      <c r="B92" s="91">
        <v>4</v>
      </c>
      <c r="C92" s="67" t="s">
        <v>33</v>
      </c>
      <c r="D92" s="46">
        <v>5500</v>
      </c>
      <c r="E92" s="47">
        <f>IF(D92="","",D92*$B92)</f>
        <v>22000</v>
      </c>
      <c r="F92" s="46">
        <v>1000</v>
      </c>
      <c r="G92" s="47">
        <f t="shared" ref="G92:G97" si="19">IF(F92="","",F92*$B92)</f>
        <v>4000</v>
      </c>
      <c r="H92" s="46">
        <v>2200</v>
      </c>
      <c r="I92" s="47">
        <f>IF(H92="","",H92*$B92)</f>
        <v>8800</v>
      </c>
      <c r="J92" s="66">
        <f>SUM(E92,G92,I92)</f>
        <v>34800</v>
      </c>
      <c r="K92" s="100"/>
      <c r="L92" s="68"/>
    </row>
    <row r="93" spans="1:12" x14ac:dyDescent="0.2">
      <c r="A93" s="59" t="s">
        <v>97</v>
      </c>
      <c r="B93" s="91">
        <v>4</v>
      </c>
      <c r="C93" s="67" t="s">
        <v>33</v>
      </c>
      <c r="D93" s="46"/>
      <c r="E93" s="47" t="str">
        <f>IF(D93="","",D93*$B93)</f>
        <v/>
      </c>
      <c r="F93" s="46">
        <v>750</v>
      </c>
      <c r="G93" s="47">
        <f t="shared" si="19"/>
        <v>3000</v>
      </c>
      <c r="H93" s="46">
        <v>2000</v>
      </c>
      <c r="I93" s="47">
        <f>IF(H93="","",H93*$B93)</f>
        <v>8000</v>
      </c>
      <c r="J93" s="66">
        <f>SUM(E93,G93,I93)</f>
        <v>11000</v>
      </c>
      <c r="K93" s="100"/>
    </row>
    <row r="94" spans="1:12" x14ac:dyDescent="0.2">
      <c r="A94" s="59" t="s">
        <v>98</v>
      </c>
      <c r="B94" s="91">
        <v>3</v>
      </c>
      <c r="C94" s="67" t="s">
        <v>33</v>
      </c>
      <c r="D94" s="46"/>
      <c r="E94" s="47"/>
      <c r="F94" s="46">
        <v>400</v>
      </c>
      <c r="G94" s="47">
        <f t="shared" si="19"/>
        <v>1200</v>
      </c>
      <c r="H94" s="46">
        <v>1500</v>
      </c>
      <c r="I94" s="47">
        <f t="shared" ref="I94:I98" si="20">IF(H94="","",H94*$B94)</f>
        <v>4500</v>
      </c>
      <c r="J94" s="66">
        <f t="shared" ref="J94:J98" si="21">SUM(E94,G94,I94)</f>
        <v>5700</v>
      </c>
      <c r="K94" s="100"/>
    </row>
    <row r="95" spans="1:12" x14ac:dyDescent="0.2">
      <c r="A95" s="59" t="s">
        <v>99</v>
      </c>
      <c r="B95" s="91">
        <v>6</v>
      </c>
      <c r="C95" s="67" t="s">
        <v>33</v>
      </c>
      <c r="D95" s="46"/>
      <c r="E95" s="47"/>
      <c r="F95" s="46">
        <v>500</v>
      </c>
      <c r="G95" s="47">
        <f t="shared" si="19"/>
        <v>3000</v>
      </c>
      <c r="H95" s="46">
        <v>1500</v>
      </c>
      <c r="I95" s="47">
        <f t="shared" si="20"/>
        <v>9000</v>
      </c>
      <c r="J95" s="66">
        <f t="shared" si="21"/>
        <v>12000</v>
      </c>
      <c r="K95" s="100"/>
    </row>
    <row r="96" spans="1:12" x14ac:dyDescent="0.2">
      <c r="A96" s="59" t="s">
        <v>100</v>
      </c>
      <c r="B96" s="91">
        <v>1</v>
      </c>
      <c r="C96" s="67" t="s">
        <v>34</v>
      </c>
      <c r="D96" s="46"/>
      <c r="E96" s="47"/>
      <c r="F96" s="46">
        <v>5000</v>
      </c>
      <c r="G96" s="47">
        <f t="shared" si="19"/>
        <v>5000</v>
      </c>
      <c r="H96" s="46"/>
      <c r="I96" s="47" t="str">
        <f t="shared" si="20"/>
        <v/>
      </c>
      <c r="J96" s="66">
        <f t="shared" si="21"/>
        <v>5000</v>
      </c>
      <c r="K96" s="100"/>
    </row>
    <row r="97" spans="1:11" x14ac:dyDescent="0.2">
      <c r="A97" s="59" t="s">
        <v>101</v>
      </c>
      <c r="B97" s="91">
        <v>1</v>
      </c>
      <c r="C97" s="67" t="s">
        <v>34</v>
      </c>
      <c r="D97" s="46"/>
      <c r="E97" s="47"/>
      <c r="F97" s="46">
        <v>10000</v>
      </c>
      <c r="G97" s="47">
        <f t="shared" si="19"/>
        <v>10000</v>
      </c>
      <c r="H97" s="46"/>
      <c r="I97" s="47" t="str">
        <f t="shared" si="20"/>
        <v/>
      </c>
      <c r="J97" s="66">
        <f t="shared" si="21"/>
        <v>10000</v>
      </c>
      <c r="K97" s="100"/>
    </row>
    <row r="98" spans="1:11" x14ac:dyDescent="0.2">
      <c r="A98" s="59" t="s">
        <v>102</v>
      </c>
      <c r="B98" s="91">
        <v>1</v>
      </c>
      <c r="C98" s="67" t="s">
        <v>34</v>
      </c>
      <c r="D98" s="46"/>
      <c r="E98" s="47"/>
      <c r="F98" s="46"/>
      <c r="G98" s="47"/>
      <c r="H98" s="46">
        <v>5000</v>
      </c>
      <c r="I98" s="47">
        <f t="shared" si="20"/>
        <v>5000</v>
      </c>
      <c r="J98" s="66">
        <f t="shared" si="21"/>
        <v>5000</v>
      </c>
      <c r="K98" s="100"/>
    </row>
    <row r="99" spans="1:11" x14ac:dyDescent="0.2">
      <c r="A99" s="13"/>
      <c r="B99" s="91"/>
      <c r="C99" s="3"/>
      <c r="D99" s="46"/>
      <c r="E99" s="47"/>
      <c r="F99" s="46"/>
      <c r="G99" s="47"/>
      <c r="H99" s="46"/>
      <c r="I99" s="4"/>
      <c r="J99" s="14"/>
      <c r="K99" s="99"/>
    </row>
    <row r="100" spans="1:11" s="7" customFormat="1" ht="13.5" thickBot="1" x14ac:dyDescent="0.25">
      <c r="A100" s="15" t="s">
        <v>14</v>
      </c>
      <c r="B100" s="92"/>
      <c r="C100" s="16"/>
      <c r="D100" s="48"/>
      <c r="E100" s="49">
        <f>SUM(E92:E99)</f>
        <v>22000</v>
      </c>
      <c r="F100" s="48"/>
      <c r="G100" s="49">
        <f>SUM(G92:G99)</f>
        <v>26200</v>
      </c>
      <c r="H100" s="48"/>
      <c r="I100" s="17">
        <f>SUM(I92:I99)</f>
        <v>35300</v>
      </c>
      <c r="J100" s="18">
        <f>SUM(J92:J98)</f>
        <v>83500</v>
      </c>
      <c r="K100" s="101"/>
    </row>
    <row r="101" spans="1:11" s="7" customFormat="1" ht="13.5" thickBot="1" x14ac:dyDescent="0.25">
      <c r="A101" s="77"/>
      <c r="B101" s="97"/>
      <c r="C101" s="78"/>
      <c r="D101" s="79"/>
      <c r="E101" s="80"/>
      <c r="F101" s="79"/>
      <c r="G101" s="80"/>
      <c r="H101" s="79"/>
      <c r="I101" s="81"/>
      <c r="J101" s="81"/>
      <c r="K101" s="105"/>
    </row>
    <row r="102" spans="1:11" x14ac:dyDescent="0.2">
      <c r="A102" s="10" t="s">
        <v>51</v>
      </c>
      <c r="B102" s="94"/>
      <c r="C102" s="11"/>
      <c r="D102" s="52"/>
      <c r="E102" s="53"/>
      <c r="F102" s="52"/>
      <c r="G102" s="53"/>
      <c r="H102" s="52"/>
      <c r="I102" s="19"/>
      <c r="J102" s="20"/>
      <c r="K102" s="103"/>
    </row>
    <row r="103" spans="1:11" x14ac:dyDescent="0.2">
      <c r="A103" s="36" t="s">
        <v>30</v>
      </c>
      <c r="B103" s="91">
        <v>28</v>
      </c>
      <c r="C103" s="3" t="s">
        <v>33</v>
      </c>
      <c r="D103" s="46"/>
      <c r="E103" s="47" t="str">
        <f>IF(D103="","",D103*$B103)</f>
        <v/>
      </c>
      <c r="F103" s="46"/>
      <c r="G103" s="47" t="str">
        <f t="shared" ref="G103:G106" si="22">IF(F103="","",F103*$B103)</f>
        <v/>
      </c>
      <c r="H103" s="46">
        <v>625</v>
      </c>
      <c r="I103" s="4">
        <f>IF(H103="","",H103*$B103)</f>
        <v>17500</v>
      </c>
      <c r="J103" s="14">
        <f>SUM(E103,G103,I103)</f>
        <v>17500</v>
      </c>
      <c r="K103" s="99"/>
    </row>
    <row r="104" spans="1:11" x14ac:dyDescent="0.2">
      <c r="A104" s="36" t="s">
        <v>31</v>
      </c>
      <c r="B104" s="91">
        <v>40</v>
      </c>
      <c r="C104" s="3" t="s">
        <v>33</v>
      </c>
      <c r="D104" s="46"/>
      <c r="E104" s="47" t="str">
        <f>IF(D104="","",D104*$B104)</f>
        <v/>
      </c>
      <c r="F104" s="46"/>
      <c r="G104" s="47" t="str">
        <f t="shared" si="22"/>
        <v/>
      </c>
      <c r="H104" s="46">
        <v>625</v>
      </c>
      <c r="I104" s="4">
        <f>IF(H104="","",H104*$B104)</f>
        <v>25000</v>
      </c>
      <c r="J104" s="14">
        <f>SUM(E104,G104,I104)</f>
        <v>25000</v>
      </c>
      <c r="K104" s="99"/>
    </row>
    <row r="105" spans="1:11" x14ac:dyDescent="0.2">
      <c r="A105" s="38" t="s">
        <v>52</v>
      </c>
      <c r="B105" s="91">
        <v>68</v>
      </c>
      <c r="C105" s="37" t="s">
        <v>33</v>
      </c>
      <c r="D105" s="46"/>
      <c r="E105" s="47" t="str">
        <f>IF(D105="","",D105*$B105)</f>
        <v/>
      </c>
      <c r="F105" s="46">
        <v>600</v>
      </c>
      <c r="G105" s="47">
        <f t="shared" si="22"/>
        <v>40800</v>
      </c>
      <c r="H105" s="46"/>
      <c r="I105" s="4" t="str">
        <f>IF(H105="","",H105*$B105)</f>
        <v/>
      </c>
      <c r="J105" s="14">
        <f>SUM(E105,G105,I105)</f>
        <v>40800</v>
      </c>
      <c r="K105" s="99"/>
    </row>
    <row r="106" spans="1:11" x14ac:dyDescent="0.2">
      <c r="A106" s="38" t="s">
        <v>53</v>
      </c>
      <c r="B106" s="91">
        <v>68</v>
      </c>
      <c r="C106" s="37" t="s">
        <v>33</v>
      </c>
      <c r="D106" s="46"/>
      <c r="E106" s="47" t="str">
        <f>IF(D106="","",D106*$B106)</f>
        <v/>
      </c>
      <c r="F106" s="46">
        <v>100</v>
      </c>
      <c r="G106" s="47">
        <f t="shared" si="22"/>
        <v>6800</v>
      </c>
      <c r="H106" s="46"/>
      <c r="I106" s="4" t="str">
        <f>IF(H106="","",H106*$B106)</f>
        <v/>
      </c>
      <c r="J106" s="14">
        <f>SUM(E106,G106,I106)</f>
        <v>6800</v>
      </c>
      <c r="K106" s="99"/>
    </row>
    <row r="107" spans="1:11" x14ac:dyDescent="0.2">
      <c r="A107" s="13"/>
      <c r="B107" s="39"/>
      <c r="C107" s="3"/>
      <c r="D107" s="46"/>
      <c r="E107" s="47"/>
      <c r="F107" s="46"/>
      <c r="G107" s="47"/>
      <c r="H107" s="46"/>
      <c r="I107" s="4"/>
      <c r="J107" s="14"/>
      <c r="K107" s="99"/>
    </row>
    <row r="108" spans="1:11" s="7" customFormat="1" ht="13.5" thickBot="1" x14ac:dyDescent="0.25">
      <c r="A108" s="15" t="s">
        <v>14</v>
      </c>
      <c r="B108" s="40"/>
      <c r="C108" s="16"/>
      <c r="D108" s="48"/>
      <c r="E108" s="49">
        <f>SUM(E103:E107)</f>
        <v>0</v>
      </c>
      <c r="F108" s="48"/>
      <c r="G108" s="49">
        <f>SUM(G103:G107)</f>
        <v>47600</v>
      </c>
      <c r="H108" s="48"/>
      <c r="I108" s="17">
        <f>SUM(I103:I107)</f>
        <v>42500</v>
      </c>
      <c r="J108" s="18">
        <f>SUM(J103:J106)</f>
        <v>90100</v>
      </c>
      <c r="K108" s="101"/>
    </row>
    <row r="109" spans="1:11" ht="13.5" thickBot="1" x14ac:dyDescent="0.25">
      <c r="B109" s="41"/>
      <c r="D109" s="50"/>
      <c r="E109" s="51"/>
      <c r="F109" s="50"/>
      <c r="G109" s="51"/>
      <c r="H109" s="50"/>
      <c r="I109" s="5"/>
      <c r="J109" s="8"/>
      <c r="K109" s="102"/>
    </row>
    <row r="110" spans="1:11" x14ac:dyDescent="0.2">
      <c r="A110" s="10" t="s">
        <v>32</v>
      </c>
      <c r="B110" s="42"/>
      <c r="C110" s="11"/>
      <c r="D110" s="52"/>
      <c r="E110" s="53"/>
      <c r="F110" s="52"/>
      <c r="G110" s="53"/>
      <c r="H110" s="52"/>
      <c r="I110" s="19"/>
      <c r="J110" s="20"/>
      <c r="K110" s="103"/>
    </row>
    <row r="111" spans="1:11" x14ac:dyDescent="0.2">
      <c r="A111" s="27" t="s">
        <v>15</v>
      </c>
      <c r="B111" s="39"/>
      <c r="C111" s="3" t="s">
        <v>34</v>
      </c>
      <c r="D111" s="46"/>
      <c r="E111" s="47">
        <f>E19</f>
        <v>1186400</v>
      </c>
      <c r="F111" s="46"/>
      <c r="G111" s="47">
        <f>G19</f>
        <v>28500</v>
      </c>
      <c r="H111" s="46"/>
      <c r="I111" s="4">
        <f>I19</f>
        <v>0</v>
      </c>
      <c r="J111" s="14">
        <f>J19</f>
        <v>1214900</v>
      </c>
      <c r="K111" s="99"/>
    </row>
    <row r="112" spans="1:11" x14ac:dyDescent="0.2">
      <c r="A112" s="27" t="s">
        <v>16</v>
      </c>
      <c r="B112" s="39"/>
      <c r="C112" s="3" t="s">
        <v>34</v>
      </c>
      <c r="D112" s="46"/>
      <c r="E112" s="47">
        <f>E32</f>
        <v>625650</v>
      </c>
      <c r="F112" s="46"/>
      <c r="G112" s="47">
        <f>G32</f>
        <v>10100</v>
      </c>
      <c r="H112" s="46"/>
      <c r="I112" s="4">
        <f>I32</f>
        <v>44600</v>
      </c>
      <c r="J112" s="14">
        <f>J32</f>
        <v>680350</v>
      </c>
      <c r="K112" s="99"/>
    </row>
    <row r="113" spans="1:11" x14ac:dyDescent="0.2">
      <c r="A113" s="27" t="s">
        <v>18</v>
      </c>
      <c r="B113" s="39"/>
      <c r="C113" s="3" t="s">
        <v>34</v>
      </c>
      <c r="D113" s="46"/>
      <c r="E113" s="47">
        <f>E44</f>
        <v>14250</v>
      </c>
      <c r="F113" s="46"/>
      <c r="G113" s="47">
        <f>G44</f>
        <v>16500</v>
      </c>
      <c r="H113" s="46"/>
      <c r="I113" s="4">
        <f>I44</f>
        <v>3300</v>
      </c>
      <c r="J113" s="14">
        <f>J44</f>
        <v>34050</v>
      </c>
      <c r="K113" s="99"/>
    </row>
    <row r="114" spans="1:11" x14ac:dyDescent="0.2">
      <c r="A114" s="27" t="s">
        <v>20</v>
      </c>
      <c r="B114" s="39"/>
      <c r="C114" s="3" t="s">
        <v>34</v>
      </c>
      <c r="D114" s="46"/>
      <c r="E114" s="47">
        <f>E81</f>
        <v>38000</v>
      </c>
      <c r="F114" s="46"/>
      <c r="G114" s="47">
        <f>G81</f>
        <v>39450</v>
      </c>
      <c r="H114" s="46"/>
      <c r="I114" s="4">
        <f>I81</f>
        <v>212126</v>
      </c>
      <c r="J114" s="14">
        <f>J81</f>
        <v>289576</v>
      </c>
      <c r="K114" s="99"/>
    </row>
    <row r="115" spans="1:11" x14ac:dyDescent="0.2">
      <c r="A115" s="27" t="s">
        <v>29</v>
      </c>
      <c r="B115" s="39"/>
      <c r="C115" s="3" t="s">
        <v>34</v>
      </c>
      <c r="D115" s="46"/>
      <c r="E115" s="47">
        <f>E89</f>
        <v>101920</v>
      </c>
      <c r="F115" s="46"/>
      <c r="G115" s="47">
        <f>G89</f>
        <v>5200</v>
      </c>
      <c r="H115" s="46"/>
      <c r="I115" s="4">
        <f>I89</f>
        <v>82100</v>
      </c>
      <c r="J115" s="14">
        <f>J89</f>
        <v>189220</v>
      </c>
      <c r="K115" s="99"/>
    </row>
    <row r="116" spans="1:11" x14ac:dyDescent="0.2">
      <c r="A116" s="61" t="s">
        <v>95</v>
      </c>
      <c r="B116" s="39"/>
      <c r="C116" s="3" t="s">
        <v>34</v>
      </c>
      <c r="D116" s="46"/>
      <c r="E116" s="47">
        <f>E100</f>
        <v>22000</v>
      </c>
      <c r="F116" s="47"/>
      <c r="G116" s="47">
        <f>G100</f>
        <v>26200</v>
      </c>
      <c r="H116" s="47"/>
      <c r="I116" s="47">
        <f>I100</f>
        <v>35300</v>
      </c>
      <c r="J116" s="14">
        <f>J100</f>
        <v>83500</v>
      </c>
      <c r="K116" s="99"/>
    </row>
    <row r="117" spans="1:11" x14ac:dyDescent="0.2">
      <c r="A117" s="27" t="s">
        <v>51</v>
      </c>
      <c r="B117" s="39"/>
      <c r="C117" s="3" t="s">
        <v>34</v>
      </c>
      <c r="D117" s="46"/>
      <c r="E117" s="47">
        <f>E108</f>
        <v>0</v>
      </c>
      <c r="F117" s="46"/>
      <c r="G117" s="47">
        <f>G108</f>
        <v>47600</v>
      </c>
      <c r="H117" s="46"/>
      <c r="I117" s="4">
        <f>I108</f>
        <v>42500</v>
      </c>
      <c r="J117" s="14">
        <f>J108</f>
        <v>90100</v>
      </c>
      <c r="K117" s="99"/>
    </row>
    <row r="118" spans="1:11" x14ac:dyDescent="0.2">
      <c r="A118" s="61" t="s">
        <v>61</v>
      </c>
      <c r="B118" s="98">
        <v>0.1</v>
      </c>
      <c r="C118" s="3" t="s">
        <v>60</v>
      </c>
      <c r="D118" s="46"/>
      <c r="E118" s="47"/>
      <c r="F118" s="62">
        <f>SUM(G111:G117)</f>
        <v>173550</v>
      </c>
      <c r="G118" s="47">
        <f t="shared" ref="G118" si="23">IF(F118="","",F118*$B118)</f>
        <v>17355</v>
      </c>
      <c r="H118" s="46"/>
      <c r="I118" s="4"/>
      <c r="J118" s="14">
        <f>E118+G118+I118</f>
        <v>17355</v>
      </c>
      <c r="K118" s="99"/>
    </row>
    <row r="119" spans="1:11" x14ac:dyDescent="0.2">
      <c r="A119" s="21"/>
      <c r="B119" s="86"/>
      <c r="C119" s="9"/>
      <c r="D119" s="54"/>
      <c r="E119" s="55"/>
      <c r="F119" s="54"/>
      <c r="G119" s="55"/>
      <c r="H119" s="54"/>
      <c r="I119" s="6"/>
      <c r="J119" s="22"/>
      <c r="K119" s="106"/>
    </row>
    <row r="120" spans="1:11" ht="15.75" thickBot="1" x14ac:dyDescent="0.3">
      <c r="A120" s="23" t="s">
        <v>39</v>
      </c>
      <c r="B120" s="56"/>
      <c r="C120" s="24"/>
      <c r="D120" s="56"/>
      <c r="E120" s="57">
        <f>SUM(E111:E119)</f>
        <v>1988220</v>
      </c>
      <c r="F120" s="58"/>
      <c r="G120" s="57">
        <f>SUM(G111:G119)</f>
        <v>190905</v>
      </c>
      <c r="H120" s="58"/>
      <c r="I120" s="25">
        <f>SUM(I111:I119)</f>
        <v>419926</v>
      </c>
      <c r="J120" s="26">
        <f>SUM(J111:J119)</f>
        <v>2599051</v>
      </c>
      <c r="K120" s="107"/>
    </row>
    <row r="121" spans="1:11" x14ac:dyDescent="0.2">
      <c r="H121" s="43" t="s">
        <v>59</v>
      </c>
      <c r="I121" s="60">
        <f>E120+G120+I120</f>
        <v>2599051</v>
      </c>
      <c r="J121" s="7" t="str">
        <f>IF(J120=I121, "Good", "Problem")</f>
        <v>Good</v>
      </c>
    </row>
    <row r="124" spans="1:11" x14ac:dyDescent="0.2">
      <c r="I124" s="60"/>
    </row>
    <row r="126" spans="1:11" x14ac:dyDescent="0.2">
      <c r="I126" s="60"/>
    </row>
  </sheetData>
  <sheetProtection algorithmName="SHA-512" hashValue="SZSgYv0VKGdGQpWMiCpO8C7wRdF5/KMvEqNykBmWBAvtuOlXFIb0RIE3S95RuhCatDj5dfTgQBBJs818fXcp5w==" saltValue="hSqHI1CAz/LilkS+XmoIzA==" spinCount="100000" sheet="1" select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1" manualBreakCount="1">
    <brk id="44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Franssen, Richard</cp:lastModifiedBy>
  <cp:lastPrinted>2017-01-06T02:36:33Z</cp:lastPrinted>
  <dcterms:created xsi:type="dcterms:W3CDTF">2007-12-11T02:18:55Z</dcterms:created>
  <dcterms:modified xsi:type="dcterms:W3CDTF">2019-01-25T18:54:28Z</dcterms:modified>
</cp:coreProperties>
</file>