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05" windowWidth="17370" windowHeight="9780"/>
  </bookViews>
  <sheets>
    <sheet name="GCs from NTP" sheetId="2" r:id="rId1"/>
    <sheet name="GCs Extension" sheetId="4" r:id="rId2"/>
  </sheets>
  <definedNames>
    <definedName name="_xlnm.Print_Titles" localSheetId="1">'GCs Extension'!$3:$5</definedName>
    <definedName name="_xlnm.Print_Titles" localSheetId="0">'GCs from NTP'!$3:$5</definedName>
  </definedNames>
  <calcPr calcId="125725"/>
</workbook>
</file>

<file path=xl/calcChain.xml><?xml version="1.0" encoding="utf-8"?>
<calcChain xmlns="http://schemas.openxmlformats.org/spreadsheetml/2006/main">
  <c r="I47" i="2"/>
  <c r="G47"/>
  <c r="E47"/>
  <c r="J47" s="1"/>
  <c r="B77"/>
  <c r="B78"/>
  <c r="G15" l="1"/>
  <c r="G13"/>
  <c r="G12"/>
  <c r="G11"/>
  <c r="G10"/>
  <c r="G9"/>
  <c r="G8"/>
  <c r="I60" i="4" l="1"/>
  <c r="I59"/>
  <c r="I58"/>
  <c r="I57"/>
  <c r="I52"/>
  <c r="I51"/>
  <c r="I54" s="1"/>
  <c r="G51"/>
  <c r="G54" s="1"/>
  <c r="I46"/>
  <c r="I45"/>
  <c r="I44"/>
  <c r="I43"/>
  <c r="I42"/>
  <c r="I41"/>
  <c r="I40"/>
  <c r="I39"/>
  <c r="I38"/>
  <c r="I37"/>
  <c r="I36"/>
  <c r="I35"/>
  <c r="I34"/>
  <c r="I33"/>
  <c r="I32"/>
  <c r="G46"/>
  <c r="G45"/>
  <c r="G44"/>
  <c r="G43"/>
  <c r="G42"/>
  <c r="G41"/>
  <c r="G40"/>
  <c r="G39"/>
  <c r="G38"/>
  <c r="G37"/>
  <c r="G36"/>
  <c r="G35"/>
  <c r="G34"/>
  <c r="G33"/>
  <c r="G32"/>
  <c r="I27"/>
  <c r="I29" s="1"/>
  <c r="I26"/>
  <c r="G27"/>
  <c r="G29" s="1"/>
  <c r="G26"/>
  <c r="G21"/>
  <c r="G20"/>
  <c r="G19"/>
  <c r="I21"/>
  <c r="I20"/>
  <c r="I19"/>
  <c r="I23" s="1"/>
  <c r="I13"/>
  <c r="I12"/>
  <c r="I11"/>
  <c r="I10"/>
  <c r="I9"/>
  <c r="I8"/>
  <c r="G14"/>
  <c r="G13"/>
  <c r="G12"/>
  <c r="G11"/>
  <c r="G10"/>
  <c r="G9"/>
  <c r="G8"/>
  <c r="I62" l="1"/>
  <c r="G48"/>
  <c r="I48"/>
  <c r="G23"/>
  <c r="G16"/>
  <c r="G86" i="2"/>
  <c r="G85"/>
  <c r="G84"/>
  <c r="G83"/>
  <c r="G78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6"/>
  <c r="G40"/>
  <c r="G39"/>
  <c r="G38"/>
  <c r="G37"/>
  <c r="G32"/>
  <c r="G31"/>
  <c r="G30"/>
  <c r="G29"/>
  <c r="G28"/>
  <c r="G27"/>
  <c r="G26"/>
  <c r="G25"/>
  <c r="G24"/>
  <c r="G23"/>
  <c r="G22"/>
  <c r="G21"/>
  <c r="G20"/>
  <c r="E54" l="1"/>
  <c r="I54"/>
  <c r="J54" l="1"/>
  <c r="I48"/>
  <c r="J48" s="1"/>
  <c r="J26" i="4" l="1"/>
  <c r="G77" i="2"/>
  <c r="G41"/>
  <c r="E21" i="4" l="1"/>
  <c r="J21" s="1"/>
  <c r="J12"/>
  <c r="E12"/>
  <c r="E11"/>
  <c r="J11" s="1"/>
  <c r="B85" i="2" l="1"/>
  <c r="B86" s="1"/>
  <c r="G60" i="4" l="1"/>
  <c r="E60"/>
  <c r="G59"/>
  <c r="E59"/>
  <c r="G58"/>
  <c r="E58"/>
  <c r="G57"/>
  <c r="G62" s="1"/>
  <c r="E57"/>
  <c r="E62" s="1"/>
  <c r="G52"/>
  <c r="E52"/>
  <c r="E51"/>
  <c r="E54" s="1"/>
  <c r="E46"/>
  <c r="E45"/>
  <c r="E44"/>
  <c r="E43"/>
  <c r="E42"/>
  <c r="E41"/>
  <c r="E40"/>
  <c r="E39"/>
  <c r="E38"/>
  <c r="E37"/>
  <c r="E36"/>
  <c r="E35"/>
  <c r="E34"/>
  <c r="J33"/>
  <c r="E32"/>
  <c r="E27"/>
  <c r="E29" s="1"/>
  <c r="E20"/>
  <c r="E19"/>
  <c r="I14"/>
  <c r="I16" s="1"/>
  <c r="E14"/>
  <c r="E13"/>
  <c r="E10"/>
  <c r="E9"/>
  <c r="E8"/>
  <c r="E48" l="1"/>
  <c r="E68" s="1"/>
  <c r="E23"/>
  <c r="E66" s="1"/>
  <c r="J46"/>
  <c r="J57"/>
  <c r="J35"/>
  <c r="J39"/>
  <c r="J27"/>
  <c r="J29" s="1"/>
  <c r="J67" s="1"/>
  <c r="G69"/>
  <c r="J34"/>
  <c r="J42"/>
  <c r="J45"/>
  <c r="J60"/>
  <c r="J10"/>
  <c r="G66"/>
  <c r="E67"/>
  <c r="J13"/>
  <c r="I66"/>
  <c r="G67"/>
  <c r="G68"/>
  <c r="J38"/>
  <c r="J41"/>
  <c r="J44"/>
  <c r="J52"/>
  <c r="I70"/>
  <c r="J59"/>
  <c r="J20"/>
  <c r="I69"/>
  <c r="G70"/>
  <c r="J14"/>
  <c r="I67"/>
  <c r="J32"/>
  <c r="J36"/>
  <c r="J37"/>
  <c r="J40"/>
  <c r="J43"/>
  <c r="J51"/>
  <c r="J54" s="1"/>
  <c r="J69" s="1"/>
  <c r="J58"/>
  <c r="E16"/>
  <c r="E65" s="1"/>
  <c r="J9"/>
  <c r="I65"/>
  <c r="G65"/>
  <c r="J8"/>
  <c r="E69"/>
  <c r="E70"/>
  <c r="J19"/>
  <c r="J23" s="1"/>
  <c r="J66" s="1"/>
  <c r="I68"/>
  <c r="J62" l="1"/>
  <c r="J70" s="1"/>
  <c r="J48"/>
  <c r="J68" s="1"/>
  <c r="F71"/>
  <c r="J16"/>
  <c r="J65" s="1"/>
  <c r="I73"/>
  <c r="E73"/>
  <c r="G71"/>
  <c r="J71" s="1"/>
  <c r="G73" l="1"/>
  <c r="I74" s="1"/>
  <c r="J73"/>
  <c r="E8" i="2"/>
  <c r="I8"/>
  <c r="E9"/>
  <c r="I9"/>
  <c r="E10"/>
  <c r="I10"/>
  <c r="E11"/>
  <c r="I11"/>
  <c r="E12"/>
  <c r="I12"/>
  <c r="E13"/>
  <c r="I13"/>
  <c r="E14"/>
  <c r="G14"/>
  <c r="I14"/>
  <c r="E15"/>
  <c r="I15"/>
  <c r="E20"/>
  <c r="I20"/>
  <c r="E21"/>
  <c r="I21"/>
  <c r="E22"/>
  <c r="J22" s="1"/>
  <c r="E23"/>
  <c r="I23"/>
  <c r="E24"/>
  <c r="I24"/>
  <c r="E25"/>
  <c r="I25"/>
  <c r="E26"/>
  <c r="E27"/>
  <c r="I27"/>
  <c r="I28"/>
  <c r="E29"/>
  <c r="I29"/>
  <c r="E30"/>
  <c r="I30"/>
  <c r="E31"/>
  <c r="I31"/>
  <c r="I32"/>
  <c r="J32" s="1"/>
  <c r="E37"/>
  <c r="I37"/>
  <c r="I38"/>
  <c r="I39"/>
  <c r="J39" s="1"/>
  <c r="E40"/>
  <c r="I40"/>
  <c r="E41"/>
  <c r="I41"/>
  <c r="E46"/>
  <c r="I46"/>
  <c r="I49"/>
  <c r="J49" s="1"/>
  <c r="E50"/>
  <c r="I50"/>
  <c r="E51"/>
  <c r="I51"/>
  <c r="E52"/>
  <c r="I52"/>
  <c r="E53"/>
  <c r="I53"/>
  <c r="E55"/>
  <c r="I55"/>
  <c r="E56"/>
  <c r="I56"/>
  <c r="E57"/>
  <c r="I57"/>
  <c r="E58"/>
  <c r="I58"/>
  <c r="E59"/>
  <c r="I59"/>
  <c r="E60"/>
  <c r="I60"/>
  <c r="E61"/>
  <c r="I61"/>
  <c r="E62"/>
  <c r="I62"/>
  <c r="E63"/>
  <c r="I63"/>
  <c r="E64"/>
  <c r="I64"/>
  <c r="E65"/>
  <c r="I65"/>
  <c r="E66"/>
  <c r="I66"/>
  <c r="E67"/>
  <c r="I67"/>
  <c r="E68"/>
  <c r="I68"/>
  <c r="E69"/>
  <c r="I69"/>
  <c r="E70"/>
  <c r="I70"/>
  <c r="E71"/>
  <c r="I71"/>
  <c r="E72"/>
  <c r="I72"/>
  <c r="E77"/>
  <c r="I77"/>
  <c r="E78"/>
  <c r="I78"/>
  <c r="E83"/>
  <c r="I83"/>
  <c r="E84"/>
  <c r="I84"/>
  <c r="E85"/>
  <c r="I85"/>
  <c r="E86"/>
  <c r="I86"/>
  <c r="J74" i="4" l="1"/>
  <c r="J24" i="2"/>
  <c r="J63"/>
  <c r="J8"/>
  <c r="J13"/>
  <c r="J11"/>
  <c r="J62"/>
  <c r="J83"/>
  <c r="J60"/>
  <c r="J38"/>
  <c r="J37"/>
  <c r="J29"/>
  <c r="J25"/>
  <c r="J14"/>
  <c r="J77"/>
  <c r="J30"/>
  <c r="J71"/>
  <c r="I80"/>
  <c r="I95" s="1"/>
  <c r="J9"/>
  <c r="J86"/>
  <c r="J85"/>
  <c r="G80"/>
  <c r="G95" s="1"/>
  <c r="E80"/>
  <c r="E95" s="1"/>
  <c r="J66"/>
  <c r="J53"/>
  <c r="J15"/>
  <c r="J31"/>
  <c r="E88"/>
  <c r="E96" s="1"/>
  <c r="G88"/>
  <c r="G96" s="1"/>
  <c r="J67"/>
  <c r="J69"/>
  <c r="G43"/>
  <c r="G93" s="1"/>
  <c r="J84"/>
  <c r="I88"/>
  <c r="I96" s="1"/>
  <c r="J70"/>
  <c r="J65"/>
  <c r="I74"/>
  <c r="I94" s="1"/>
  <c r="G74"/>
  <c r="G94" s="1"/>
  <c r="J46"/>
  <c r="J28"/>
  <c r="J27"/>
  <c r="J26"/>
  <c r="J23"/>
  <c r="I34"/>
  <c r="I92" s="1"/>
  <c r="J21"/>
  <c r="J12"/>
  <c r="I17"/>
  <c r="I91" s="1"/>
  <c r="J20"/>
  <c r="E17"/>
  <c r="E91" s="1"/>
  <c r="E74"/>
  <c r="E94" s="1"/>
  <c r="J55"/>
  <c r="J50"/>
  <c r="E34"/>
  <c r="E92" s="1"/>
  <c r="J72"/>
  <c r="J68"/>
  <c r="J64"/>
  <c r="J58"/>
  <c r="J56"/>
  <c r="J51"/>
  <c r="E43"/>
  <c r="E93" s="1"/>
  <c r="J40"/>
  <c r="G17"/>
  <c r="G91" s="1"/>
  <c r="J10"/>
  <c r="J61"/>
  <c r="J59"/>
  <c r="J57"/>
  <c r="J52"/>
  <c r="J41"/>
  <c r="G34"/>
  <c r="G92" s="1"/>
  <c r="J78"/>
  <c r="I43"/>
  <c r="I93" s="1"/>
  <c r="I99" l="1"/>
  <c r="E99"/>
  <c r="F97"/>
  <c r="G97" s="1"/>
  <c r="J97" s="1"/>
  <c r="J88"/>
  <c r="J96" s="1"/>
  <c r="J43"/>
  <c r="J93" s="1"/>
  <c r="J74"/>
  <c r="J94" s="1"/>
  <c r="J34"/>
  <c r="J92" s="1"/>
  <c r="J17"/>
  <c r="J91" s="1"/>
  <c r="J80"/>
  <c r="J95" s="1"/>
  <c r="J99" l="1"/>
  <c r="G99"/>
  <c r="I100" l="1"/>
  <c r="J100" s="1"/>
</calcChain>
</file>

<file path=xl/comments1.xml><?xml version="1.0" encoding="utf-8"?>
<comments xmlns="http://schemas.openxmlformats.org/spreadsheetml/2006/main">
  <authors>
    <author>Wulf, Mary E.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Wulf, Mary E.:</t>
        </r>
        <r>
          <rPr>
            <sz val="9"/>
            <color indexed="81"/>
            <rFont val="Tahoma"/>
            <family val="2"/>
          </rPr>
          <t xml:space="preserve">
Length of job</t>
        </r>
      </text>
    </comment>
    <comment ref="B25" authorId="0">
      <text>
        <r>
          <rPr>
            <sz val="9"/>
            <color indexed="81"/>
            <rFont val="Tahoma"/>
            <family val="2"/>
          </rPr>
          <t xml:space="preserve">
based off longest FE duration</t>
        </r>
      </text>
    </comment>
    <comment ref="B26" authorId="0">
      <text>
        <r>
          <rPr>
            <sz val="9"/>
            <color indexed="81"/>
            <rFont val="Tahoma"/>
            <family val="2"/>
          </rPr>
          <t>PS, AS x 3, FE x 4, SE, QC, Office, misc</t>
        </r>
      </text>
    </comment>
    <comment ref="B27" authorId="0">
      <text>
        <r>
          <rPr>
            <sz val="9"/>
            <color indexed="81"/>
            <rFont val="Tahoma"/>
            <family val="2"/>
          </rPr>
          <t xml:space="preserve">
Some scope is combined such as Building Specialties and Finishes</t>
        </r>
      </text>
    </comment>
    <comment ref="B28" authorId="0">
      <text>
        <r>
          <rPr>
            <sz val="9"/>
            <color indexed="81"/>
            <rFont val="Tahoma"/>
            <family val="2"/>
          </rPr>
          <t xml:space="preserve">
15 sets for staff
</t>
        </r>
      </text>
    </comment>
    <comment ref="B30" authorId="0">
      <text>
        <r>
          <rPr>
            <sz val="9"/>
            <color indexed="81"/>
            <rFont val="Tahoma"/>
            <family val="2"/>
          </rPr>
          <t xml:space="preserve">
Owner x 2; HPCC x 2</t>
        </r>
      </text>
    </comment>
    <comment ref="B31" authorId="0">
      <text>
        <r>
          <rPr>
            <sz val="9"/>
            <color indexed="81"/>
            <rFont val="Tahoma"/>
            <family val="2"/>
          </rPr>
          <t xml:space="preserve">
2 HPCC, 1 Arch, 2 Owner</t>
        </r>
      </text>
    </comment>
    <comment ref="B37" authorId="0">
      <text>
        <r>
          <rPr>
            <sz val="9"/>
            <color indexed="81"/>
            <rFont val="Tahoma"/>
            <family val="2"/>
          </rPr>
          <t xml:space="preserve">
OE, FE, Office Manager, 1 intern, does not include craft</t>
        </r>
      </text>
    </comment>
    <comment ref="B38" authorId="0">
      <text>
        <r>
          <rPr>
            <sz val="9"/>
            <color indexed="81"/>
            <rFont val="Tahoma"/>
            <family val="2"/>
          </rPr>
          <t xml:space="preserve">
For Superintendents, based on manhours worked safely</t>
        </r>
      </text>
    </comment>
    <comment ref="B39" authorId="0">
      <text>
        <r>
          <rPr>
            <sz val="9"/>
            <color indexed="81"/>
            <rFont val="Tahoma"/>
            <family val="2"/>
          </rPr>
          <t xml:space="preserve">
All salaried employees except office manager</t>
        </r>
      </text>
    </comment>
    <comment ref="B46" authorId="0">
      <text>
        <r>
          <rPr>
            <sz val="9"/>
            <color indexed="81"/>
            <rFont val="Tahoma"/>
            <family val="2"/>
          </rPr>
          <t xml:space="preserve">
Keep trailer one month prior to project startup and one month after project completion</t>
        </r>
      </text>
    </comment>
    <comment ref="B47" authorId="0">
      <text>
        <r>
          <rPr>
            <sz val="9"/>
            <color indexed="81"/>
            <rFont val="Tahoma"/>
            <family val="2"/>
          </rPr>
          <t xml:space="preserve">
Keep trailer one month prior to project startup and one month after project completion</t>
        </r>
      </text>
    </comment>
    <comment ref="B50" authorId="0">
      <text>
        <r>
          <rPr>
            <sz val="9"/>
            <color indexed="81"/>
            <rFont val="Tahoma"/>
            <family val="2"/>
          </rPr>
          <t xml:space="preserve">based on 125 craft at peak, 1 toilet serves 10 people serviced twice a week. </t>
        </r>
      </text>
    </comment>
    <comment ref="B57" authorId="0">
      <text>
        <r>
          <rPr>
            <sz val="9"/>
            <color indexed="81"/>
            <rFont val="Tahoma"/>
            <family val="2"/>
          </rPr>
          <t xml:space="preserve">
Included for each month of construction</t>
        </r>
      </text>
    </comment>
    <comment ref="B58" authorId="0">
      <text>
        <r>
          <rPr>
            <sz val="9"/>
            <color indexed="81"/>
            <rFont val="Tahoma"/>
            <family val="2"/>
          </rPr>
          <t xml:space="preserve">
included for each month of construction</t>
        </r>
      </text>
    </comment>
    <comment ref="B64" authorId="0">
      <text>
        <r>
          <rPr>
            <sz val="9"/>
            <color indexed="81"/>
            <rFont val="Tahoma"/>
            <family val="2"/>
          </rPr>
          <t xml:space="preserve">
Included cost for each month PE is on jobsite</t>
        </r>
      </text>
    </comment>
    <comment ref="B65" authorId="0">
      <text>
        <r>
          <rPr>
            <sz val="9"/>
            <color indexed="81"/>
            <rFont val="Tahoma"/>
            <family val="2"/>
          </rPr>
          <t xml:space="preserve">
Included for each month of construction</t>
        </r>
      </text>
    </comment>
    <comment ref="B67" authorId="0">
      <text>
        <r>
          <rPr>
            <sz val="9"/>
            <color indexed="81"/>
            <rFont val="Tahoma"/>
            <family val="2"/>
          </rPr>
          <t xml:space="preserve">
Included for PM, PS and (3) AS</t>
        </r>
      </text>
    </comment>
    <comment ref="B83" authorId="0">
      <text>
        <r>
          <rPr>
            <sz val="9"/>
            <color indexed="81"/>
            <rFont val="Tahoma"/>
            <family val="2"/>
          </rPr>
          <t xml:space="preserve">
Includes PS, AS x 3
</t>
        </r>
      </text>
    </comment>
    <comment ref="B84" authorId="0">
      <text>
        <r>
          <rPr>
            <sz val="9"/>
            <color indexed="81"/>
            <rFont val="Tahoma"/>
            <family val="2"/>
          </rPr>
          <t xml:space="preserve">
Only for PM</t>
        </r>
      </text>
    </comment>
  </commentList>
</comments>
</file>

<file path=xl/sharedStrings.xml><?xml version="1.0" encoding="utf-8"?>
<sst xmlns="http://schemas.openxmlformats.org/spreadsheetml/2006/main" count="270" uniqueCount="89">
  <si>
    <t>Project Manager</t>
  </si>
  <si>
    <t>Project Superintendent</t>
  </si>
  <si>
    <t>Project Engineer</t>
  </si>
  <si>
    <t>Office Engineer</t>
  </si>
  <si>
    <t>Intern</t>
  </si>
  <si>
    <t>Office Manager</t>
  </si>
  <si>
    <t>Item</t>
  </si>
  <si>
    <t>QTY</t>
  </si>
  <si>
    <t>UNIT</t>
  </si>
  <si>
    <t>$/UNIT</t>
  </si>
  <si>
    <t>AMT</t>
  </si>
  <si>
    <t>Material</t>
  </si>
  <si>
    <t>Equip/Subs</t>
  </si>
  <si>
    <t>Labor</t>
  </si>
  <si>
    <t>Total</t>
  </si>
  <si>
    <t>SUPERVISION</t>
  </si>
  <si>
    <t>ENGINEERING &amp; SURVEY WORK</t>
  </si>
  <si>
    <t>Intern Housing</t>
  </si>
  <si>
    <t>As-Built Printing</t>
  </si>
  <si>
    <t>O&amp;M Manuals</t>
  </si>
  <si>
    <t>SAFETY</t>
  </si>
  <si>
    <t>First Aid Supplies</t>
  </si>
  <si>
    <t>TEMP FACILITIES</t>
  </si>
  <si>
    <t>Temp Toilets</t>
  </si>
  <si>
    <t>Wash Stations</t>
  </si>
  <si>
    <t>Bulletin Boards</t>
  </si>
  <si>
    <t>Project Sign</t>
  </si>
  <si>
    <t>Computers</t>
  </si>
  <si>
    <t>Printers</t>
  </si>
  <si>
    <t>Office Software</t>
  </si>
  <si>
    <t>Postage &amp; Shipping</t>
  </si>
  <si>
    <t>Telephone Equipment Rental</t>
  </si>
  <si>
    <t>Temp Fence</t>
  </si>
  <si>
    <t>Drinking Water/Coffee</t>
  </si>
  <si>
    <t>BUILDING SERVICES</t>
  </si>
  <si>
    <t>Pickup</t>
  </si>
  <si>
    <t>Sedan</t>
  </si>
  <si>
    <t>SUMMARY</t>
  </si>
  <si>
    <t>MO</t>
  </si>
  <si>
    <t>LSUM</t>
  </si>
  <si>
    <t>SET</t>
  </si>
  <si>
    <t>EA</t>
  </si>
  <si>
    <t>LF</t>
  </si>
  <si>
    <t>GENERAL CONDITIONS ESTIMATE</t>
  </si>
  <si>
    <t>Drug Testing</t>
  </si>
  <si>
    <t>Temp Power - Office Usage</t>
  </si>
  <si>
    <t>TOTAL</t>
  </si>
  <si>
    <t>Safety Engineer</t>
  </si>
  <si>
    <t>Travel Expenses</t>
  </si>
  <si>
    <t>Salary Health Insurance</t>
  </si>
  <si>
    <t>Field Engineer Equipment</t>
  </si>
  <si>
    <t>2 Way Radios</t>
  </si>
  <si>
    <t>Print Bid Packages</t>
  </si>
  <si>
    <t>Outside Consultants</t>
  </si>
  <si>
    <t>Safety Incentives</t>
  </si>
  <si>
    <t>Employee Training</t>
  </si>
  <si>
    <t>Fire Extinguishers (1/5k SF)</t>
  </si>
  <si>
    <t>Professional Photos</t>
  </si>
  <si>
    <t>Digital Camera &amp; Software</t>
  </si>
  <si>
    <t>Office Supplies</t>
  </si>
  <si>
    <t>Copy Machine (w/ service contract)</t>
  </si>
  <si>
    <t>Office Wiring &amp; Data Lines</t>
  </si>
  <si>
    <t>Primavera Software</t>
  </si>
  <si>
    <t>Telephone &amp; DSL Service</t>
  </si>
  <si>
    <t xml:space="preserve">Cell Phone </t>
  </si>
  <si>
    <t>Temp Power - Jobsite Usage</t>
  </si>
  <si>
    <t>MD</t>
  </si>
  <si>
    <t>Dumpster Rental - 40 CUYD</t>
  </si>
  <si>
    <t>PULL</t>
  </si>
  <si>
    <t>TRANSPORTATION</t>
  </si>
  <si>
    <t>Vehicle Fuel</t>
  </si>
  <si>
    <t>Vehicle Maintenance</t>
  </si>
  <si>
    <t>Weekly Cleanup (2 man days/wk)</t>
  </si>
  <si>
    <t>Area Superintendent</t>
  </si>
  <si>
    <t>QC Engineer</t>
  </si>
  <si>
    <t>Field Engineer</t>
  </si>
  <si>
    <t>Print Drawings - half size</t>
  </si>
  <si>
    <t>Print Drawings - full size</t>
  </si>
  <si>
    <t>Office Trailer</t>
  </si>
  <si>
    <t>Janitorial Service for Trailer</t>
  </si>
  <si>
    <t>Temp Water</t>
  </si>
  <si>
    <t>GENERAL CONDITIONS ESTIMATE - EXTENSION</t>
  </si>
  <si>
    <t>Setup and Remove Trailer</t>
  </si>
  <si>
    <t>Preconstruction photo survey</t>
  </si>
  <si>
    <t>Check:</t>
  </si>
  <si>
    <t>PCT</t>
  </si>
  <si>
    <t xml:space="preserve">SALES TAX ON MATERIAL </t>
  </si>
  <si>
    <t>Office Trailer 36 x 60</t>
  </si>
  <si>
    <t xml:space="preserve">Office Trailer 60 x 60 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</si>
</sst>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44" formatCode="_(&quot;$&quot;* #,##0.00_);_(&quot;$&quot;* \(#,##0.00\);_(&quot;$&quot;* &quot;-&quot;??_);_(@_)"/>
  </numFmts>
  <fonts count="13">
    <font>
      <sz val="10"/>
      <name val="Swis721 BT"/>
    </font>
    <font>
      <sz val="10"/>
      <name val="Swis721 BT"/>
      <family val="2"/>
    </font>
    <font>
      <u/>
      <sz val="14"/>
      <name val="Swis721 Blk BT"/>
      <family val="2"/>
    </font>
    <font>
      <b/>
      <sz val="10"/>
      <name val="Swis721 BT"/>
      <family val="2"/>
    </font>
    <font>
      <sz val="8"/>
      <name val="Swis721 BT"/>
      <family val="2"/>
    </font>
    <font>
      <sz val="10"/>
      <color indexed="12"/>
      <name val="Swis721 BT"/>
      <family val="2"/>
    </font>
    <font>
      <b/>
      <sz val="10"/>
      <color indexed="12"/>
      <name val="Swis721 BT"/>
      <family val="2"/>
    </font>
    <font>
      <b/>
      <sz val="11"/>
      <name val="Swis721 BT"/>
      <family val="2"/>
    </font>
    <font>
      <sz val="11"/>
      <name val="Swis721 BT"/>
      <family val="2"/>
    </font>
    <font>
      <sz val="10"/>
      <name val="Swis721 BT"/>
      <family val="2"/>
    </font>
    <font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5" fontId="0" fillId="0" borderId="1" xfId="1" applyNumberFormat="1" applyFont="1" applyBorder="1" applyAlignment="1">
      <alignment horizontal="right"/>
    </xf>
    <xf numFmtId="5" fontId="0" fillId="0" borderId="0" xfId="1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5" fontId="0" fillId="0" borderId="0" xfId="1" applyNumberFormat="1" applyFont="1" applyBorder="1" applyAlignment="1">
      <alignment horizontal="right"/>
    </xf>
    <xf numFmtId="0" fontId="3" fillId="0" borderId="0" xfId="0" applyFont="1"/>
    <xf numFmtId="5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2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/>
    <xf numFmtId="0" fontId="0" fillId="0" borderId="5" xfId="0" applyBorder="1"/>
    <xf numFmtId="5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5" fontId="3" fillId="0" borderId="8" xfId="1" applyNumberFormat="1" applyFont="1" applyBorder="1" applyAlignment="1">
      <alignment horizontal="right"/>
    </xf>
    <xf numFmtId="5" fontId="3" fillId="0" borderId="9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5" fontId="0" fillId="0" borderId="3" xfId="1" applyNumberFormat="1" applyFont="1" applyBorder="1" applyAlignment="1">
      <alignment horizontal="right"/>
    </xf>
    <xf numFmtId="5" fontId="3" fillId="0" borderId="4" xfId="1" applyNumberFormat="1" applyFont="1" applyBorder="1" applyAlignment="1">
      <alignment horizontal="right"/>
    </xf>
    <xf numFmtId="0" fontId="3" fillId="0" borderId="10" xfId="0" applyFont="1" applyBorder="1"/>
    <xf numFmtId="5" fontId="3" fillId="0" borderId="11" xfId="1" applyNumberFormat="1" applyFont="1" applyBorder="1" applyAlignment="1">
      <alignment horizontal="right"/>
    </xf>
    <xf numFmtId="0" fontId="7" fillId="0" borderId="7" xfId="0" applyFont="1" applyBorder="1"/>
    <xf numFmtId="0" fontId="8" fillId="0" borderId="8" xfId="0" applyFont="1" applyBorder="1" applyAlignment="1">
      <alignment horizontal="center"/>
    </xf>
    <xf numFmtId="5" fontId="7" fillId="0" borderId="8" xfId="0" applyNumberFormat="1" applyFont="1" applyBorder="1" applyAlignment="1">
      <alignment horizontal="right"/>
    </xf>
    <xf numFmtId="5" fontId="7" fillId="0" borderId="9" xfId="0" applyNumberFormat="1" applyFont="1" applyBorder="1"/>
    <xf numFmtId="0" fontId="9" fillId="0" borderId="5" xfId="0" applyFont="1" applyBorder="1"/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5" xfId="0" applyFill="1" applyBorder="1"/>
    <xf numFmtId="0" fontId="9" fillId="0" borderId="1" xfId="0" applyFont="1" applyBorder="1" applyAlignment="1">
      <alignment horizontal="center"/>
    </xf>
    <xf numFmtId="0" fontId="9" fillId="0" borderId="5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5" fontId="5" fillId="0" borderId="1" xfId="1" applyNumberFormat="1" applyFont="1" applyFill="1" applyBorder="1" applyAlignment="1">
      <alignment horizontal="right"/>
    </xf>
    <xf numFmtId="5" fontId="0" fillId="0" borderId="1" xfId="1" applyNumberFormat="1" applyFont="1" applyFill="1" applyBorder="1" applyAlignment="1">
      <alignment horizontal="right"/>
    </xf>
    <xf numFmtId="5" fontId="6" fillId="0" borderId="8" xfId="1" applyNumberFormat="1" applyFont="1" applyFill="1" applyBorder="1" applyAlignment="1">
      <alignment horizontal="right"/>
    </xf>
    <xf numFmtId="5" fontId="3" fillId="0" borderId="8" xfId="1" applyNumberFormat="1" applyFont="1" applyFill="1" applyBorder="1" applyAlignment="1">
      <alignment horizontal="right"/>
    </xf>
    <xf numFmtId="5" fontId="5" fillId="0" borderId="0" xfId="1" applyNumberFormat="1" applyFont="1" applyFill="1" applyAlignment="1">
      <alignment horizontal="right"/>
    </xf>
    <xf numFmtId="5" fontId="0" fillId="0" borderId="0" xfId="1" applyNumberFormat="1" applyFont="1" applyFill="1" applyAlignment="1">
      <alignment horizontal="right"/>
    </xf>
    <xf numFmtId="5" fontId="5" fillId="0" borderId="3" xfId="1" applyNumberFormat="1" applyFont="1" applyFill="1" applyBorder="1" applyAlignment="1">
      <alignment horizontal="right"/>
    </xf>
    <xf numFmtId="5" fontId="0" fillId="0" borderId="3" xfId="1" applyNumberFormat="1" applyFont="1" applyFill="1" applyBorder="1" applyAlignment="1">
      <alignment horizontal="right"/>
    </xf>
    <xf numFmtId="5" fontId="5" fillId="0" borderId="0" xfId="1" applyNumberFormat="1" applyFont="1" applyFill="1" applyBorder="1" applyAlignment="1">
      <alignment horizontal="right"/>
    </xf>
    <xf numFmtId="5" fontId="0" fillId="0" borderId="0" xfId="1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5" fontId="7" fillId="0" borderId="8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9" fillId="0" borderId="0" xfId="0" applyFont="1"/>
    <xf numFmtId="0" fontId="5" fillId="2" borderId="1" xfId="0" applyFont="1" applyFill="1" applyBorder="1" applyAlignment="1">
      <alignment horizontal="center"/>
    </xf>
    <xf numFmtId="0" fontId="1" fillId="0" borderId="5" xfId="0" applyFont="1" applyFill="1" applyBorder="1"/>
    <xf numFmtId="1" fontId="5" fillId="0" borderId="1" xfId="0" applyNumberFormat="1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5" fontId="5" fillId="0" borderId="22" xfId="1" applyNumberFormat="1" applyFont="1" applyFill="1" applyBorder="1" applyAlignment="1">
      <alignment horizontal="right"/>
    </xf>
    <xf numFmtId="5" fontId="0" fillId="0" borderId="22" xfId="1" applyNumberFormat="1" applyFont="1" applyFill="1" applyBorder="1" applyAlignment="1">
      <alignment horizontal="right"/>
    </xf>
    <xf numFmtId="5" fontId="0" fillId="0" borderId="0" xfId="0" applyNumberFormat="1" applyAlignment="1">
      <alignment horizontal="center"/>
    </xf>
    <xf numFmtId="0" fontId="1" fillId="0" borderId="5" xfId="0" applyFont="1" applyBorder="1"/>
    <xf numFmtId="10" fontId="5" fillId="0" borderId="1" xfId="0" applyNumberFormat="1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161925</xdr:colOff>
      <xdr:row>1</xdr:row>
      <xdr:rowOff>85725</xdr:rowOff>
    </xdr:to>
    <xdr:pic>
      <xdr:nvPicPr>
        <xdr:cNvPr id="2222" name="Picture 2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2181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161925</xdr:colOff>
      <xdr:row>97</xdr:row>
      <xdr:rowOff>114300</xdr:rowOff>
    </xdr:from>
    <xdr:to>
      <xdr:col>10</xdr:col>
      <xdr:colOff>257175</xdr:colOff>
      <xdr:row>99</xdr:row>
      <xdr:rowOff>114300</xdr:rowOff>
    </xdr:to>
    <xdr:sp macro="" textlink="">
      <xdr:nvSpPr>
        <xdr:cNvPr id="2225" name="Oval 3"/>
        <xdr:cNvSpPr>
          <a:spLocks noChangeArrowheads="1"/>
        </xdr:cNvSpPr>
      </xdr:nvSpPr>
      <xdr:spPr bwMode="auto">
        <a:xfrm>
          <a:off x="8315325" y="16002000"/>
          <a:ext cx="1343025" cy="36195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161925</xdr:colOff>
      <xdr:row>1</xdr:row>
      <xdr:rowOff>85725</xdr:rowOff>
    </xdr:to>
    <xdr:pic>
      <xdr:nvPicPr>
        <xdr:cNvPr id="4101" name="Picture 2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2181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161925</xdr:colOff>
      <xdr:row>1</xdr:row>
      <xdr:rowOff>85725</xdr:rowOff>
    </xdr:to>
    <xdr:pic>
      <xdr:nvPicPr>
        <xdr:cNvPr id="6" name="Picture 2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2181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152400</xdr:colOff>
      <xdr:row>71</xdr:row>
      <xdr:rowOff>114300</xdr:rowOff>
    </xdr:from>
    <xdr:to>
      <xdr:col>10</xdr:col>
      <xdr:colOff>247650</xdr:colOff>
      <xdr:row>73</xdr:row>
      <xdr:rowOff>114300</xdr:rowOff>
    </xdr:to>
    <xdr:sp macro="" textlink="">
      <xdr:nvSpPr>
        <xdr:cNvPr id="9" name="Oval 3"/>
        <xdr:cNvSpPr>
          <a:spLocks noChangeArrowheads="1"/>
        </xdr:cNvSpPr>
      </xdr:nvSpPr>
      <xdr:spPr bwMode="auto">
        <a:xfrm>
          <a:off x="8305800" y="11791950"/>
          <a:ext cx="1343025" cy="36195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zoomScaleNormal="100" workbookViewId="0">
      <pane xSplit="3" ySplit="5" topLeftCell="D73" activePane="bottomRight" state="frozen"/>
      <selection pane="topRight" activeCell="D1" sqref="D1"/>
      <selection pane="bottomLeft" activeCell="A3" sqref="A3"/>
      <selection pane="bottomRight" activeCell="B50" sqref="B50"/>
    </sheetView>
  </sheetViews>
  <sheetFormatPr defaultRowHeight="12.75"/>
  <cols>
    <col min="1" max="1" width="30.7109375" customWidth="1"/>
    <col min="2" max="3" width="9.140625" style="2" customWidth="1"/>
    <col min="4" max="4" width="11.5703125" style="48" bestFit="1" customWidth="1"/>
    <col min="5" max="5" width="15.5703125" style="48" bestFit="1" customWidth="1"/>
    <col min="6" max="6" width="9.5703125" style="48" bestFit="1" customWidth="1"/>
    <col min="7" max="7" width="13" style="48" bestFit="1" customWidth="1"/>
    <col min="8" max="8" width="9.5703125" style="48" bestFit="1" customWidth="1"/>
    <col min="9" max="9" width="14" style="2" bestFit="1" customWidth="1"/>
    <col min="10" max="10" width="18.7109375" style="9" customWidth="1"/>
  </cols>
  <sheetData>
    <row r="1" spans="1:11" ht="23.25">
      <c r="J1" s="40"/>
    </row>
    <row r="3" spans="1:11" ht="18.75" thickBot="1">
      <c r="A3" s="1" t="s">
        <v>43</v>
      </c>
    </row>
    <row r="4" spans="1:11">
      <c r="A4" s="35"/>
      <c r="B4" s="36"/>
      <c r="C4" s="36"/>
      <c r="D4" s="74" t="s">
        <v>13</v>
      </c>
      <c r="E4" s="75"/>
      <c r="F4" s="74" t="s">
        <v>11</v>
      </c>
      <c r="G4" s="75"/>
      <c r="H4" s="76" t="s">
        <v>12</v>
      </c>
      <c r="I4" s="77"/>
      <c r="J4" s="34"/>
    </row>
    <row r="5" spans="1:11" ht="13.5" thickBot="1">
      <c r="A5" s="37" t="s">
        <v>6</v>
      </c>
      <c r="B5" s="38" t="s">
        <v>7</v>
      </c>
      <c r="C5" s="38" t="s">
        <v>8</v>
      </c>
      <c r="D5" s="49" t="s">
        <v>9</v>
      </c>
      <c r="E5" s="49" t="s">
        <v>10</v>
      </c>
      <c r="F5" s="49" t="s">
        <v>9</v>
      </c>
      <c r="G5" s="49" t="s">
        <v>10</v>
      </c>
      <c r="H5" s="49" t="s">
        <v>9</v>
      </c>
      <c r="I5" s="33" t="s">
        <v>10</v>
      </c>
      <c r="J5" s="39" t="s">
        <v>14</v>
      </c>
    </row>
    <row r="6" spans="1:11" ht="13.5" thickBot="1"/>
    <row r="7" spans="1:11">
      <c r="A7" s="13" t="s">
        <v>15</v>
      </c>
      <c r="B7" s="14"/>
      <c r="C7" s="14"/>
      <c r="D7" s="50"/>
      <c r="E7" s="50"/>
      <c r="F7" s="50"/>
      <c r="G7" s="50"/>
      <c r="H7" s="50"/>
      <c r="I7" s="14"/>
      <c r="J7" s="15"/>
    </row>
    <row r="8" spans="1:11">
      <c r="A8" s="41" t="s">
        <v>0</v>
      </c>
      <c r="B8" s="44">
        <v>26</v>
      </c>
      <c r="C8" s="3" t="s">
        <v>38</v>
      </c>
      <c r="D8" s="51">
        <v>12000</v>
      </c>
      <c r="E8" s="52">
        <f>IF(D8="","",D8*$B8)</f>
        <v>312000</v>
      </c>
      <c r="F8" s="51"/>
      <c r="G8" s="52" t="str">
        <f t="shared" ref="G8:G13" si="0">IF(F8="","",F8*$B8)</f>
        <v/>
      </c>
      <c r="H8" s="51"/>
      <c r="I8" s="4" t="str">
        <f>IF(H8="","",H8*$B8)</f>
        <v/>
      </c>
      <c r="J8" s="17">
        <f>SUM(E8,G8,I8)</f>
        <v>312000</v>
      </c>
      <c r="K8" s="64"/>
    </row>
    <row r="9" spans="1:11">
      <c r="A9" s="41" t="s">
        <v>1</v>
      </c>
      <c r="B9" s="44">
        <v>26</v>
      </c>
      <c r="C9" s="3" t="s">
        <v>38</v>
      </c>
      <c r="D9" s="51">
        <v>12000</v>
      </c>
      <c r="E9" s="52">
        <f t="shared" ref="E9:E15" si="1">IF(D9="","",D9*$B9)</f>
        <v>312000</v>
      </c>
      <c r="F9" s="51"/>
      <c r="G9" s="52" t="str">
        <f t="shared" si="0"/>
        <v/>
      </c>
      <c r="H9" s="51"/>
      <c r="I9" s="4" t="str">
        <f t="shared" ref="I9:I15" si="2">IF(H9="","",H9*$B9)</f>
        <v/>
      </c>
      <c r="J9" s="17">
        <f t="shared" ref="J9:J15" si="3">SUM(E9,G9,I9)</f>
        <v>312000</v>
      </c>
    </row>
    <row r="10" spans="1:11">
      <c r="A10" s="41" t="s">
        <v>2</v>
      </c>
      <c r="B10" s="44">
        <v>45</v>
      </c>
      <c r="C10" s="3" t="s">
        <v>38</v>
      </c>
      <c r="D10" s="51">
        <v>10000</v>
      </c>
      <c r="E10" s="52">
        <f t="shared" si="1"/>
        <v>450000</v>
      </c>
      <c r="F10" s="51"/>
      <c r="G10" s="52" t="str">
        <f t="shared" si="0"/>
        <v/>
      </c>
      <c r="H10" s="51"/>
      <c r="I10" s="4" t="str">
        <f t="shared" si="2"/>
        <v/>
      </c>
      <c r="J10" s="17">
        <f t="shared" si="3"/>
        <v>450000</v>
      </c>
    </row>
    <row r="11" spans="1:11">
      <c r="A11" s="41" t="s">
        <v>3</v>
      </c>
      <c r="B11" s="44">
        <v>76</v>
      </c>
      <c r="C11" s="3" t="s">
        <v>38</v>
      </c>
      <c r="D11" s="51">
        <v>8500</v>
      </c>
      <c r="E11" s="52">
        <f t="shared" si="1"/>
        <v>646000</v>
      </c>
      <c r="F11" s="51"/>
      <c r="G11" s="52" t="str">
        <f t="shared" si="0"/>
        <v/>
      </c>
      <c r="H11" s="51"/>
      <c r="I11" s="4" t="str">
        <f t="shared" si="2"/>
        <v/>
      </c>
      <c r="J11" s="17">
        <f t="shared" si="3"/>
        <v>646000</v>
      </c>
    </row>
    <row r="12" spans="1:11">
      <c r="A12" s="41" t="s">
        <v>74</v>
      </c>
      <c r="B12" s="44">
        <v>0</v>
      </c>
      <c r="C12" s="3" t="s">
        <v>38</v>
      </c>
      <c r="D12" s="51">
        <v>8000</v>
      </c>
      <c r="E12" s="52">
        <f t="shared" si="1"/>
        <v>0</v>
      </c>
      <c r="F12" s="51"/>
      <c r="G12" s="52" t="str">
        <f t="shared" si="0"/>
        <v/>
      </c>
      <c r="H12" s="51"/>
      <c r="I12" s="4" t="str">
        <f t="shared" si="2"/>
        <v/>
      </c>
      <c r="J12" s="17">
        <f t="shared" si="3"/>
        <v>0</v>
      </c>
    </row>
    <row r="13" spans="1:11">
      <c r="A13" s="41" t="s">
        <v>5</v>
      </c>
      <c r="B13" s="44">
        <v>24</v>
      </c>
      <c r="C13" s="3" t="s">
        <v>38</v>
      </c>
      <c r="D13" s="51">
        <v>3500</v>
      </c>
      <c r="E13" s="52">
        <f t="shared" si="1"/>
        <v>84000</v>
      </c>
      <c r="F13" s="51"/>
      <c r="G13" s="52" t="str">
        <f t="shared" si="0"/>
        <v/>
      </c>
      <c r="H13" s="51"/>
      <c r="I13" s="4" t="str">
        <f t="shared" si="2"/>
        <v/>
      </c>
      <c r="J13" s="17">
        <f t="shared" si="3"/>
        <v>84000</v>
      </c>
    </row>
    <row r="14" spans="1:11">
      <c r="A14" s="41" t="s">
        <v>48</v>
      </c>
      <c r="B14" s="44">
        <v>24</v>
      </c>
      <c r="C14" s="3" t="s">
        <v>38</v>
      </c>
      <c r="D14" s="51"/>
      <c r="E14" s="52" t="str">
        <f t="shared" si="1"/>
        <v/>
      </c>
      <c r="F14" s="51">
        <v>550</v>
      </c>
      <c r="G14" s="52">
        <f>IF(F14="","",F14*$B14)</f>
        <v>13200</v>
      </c>
      <c r="H14" s="51"/>
      <c r="I14" s="4" t="str">
        <f>IF(H14="","",H14*$B14)</f>
        <v/>
      </c>
      <c r="J14" s="17">
        <f t="shared" si="3"/>
        <v>13200</v>
      </c>
    </row>
    <row r="15" spans="1:11">
      <c r="A15" s="41" t="s">
        <v>49</v>
      </c>
      <c r="B15" s="44">
        <v>362.5</v>
      </c>
      <c r="C15" s="3" t="s">
        <v>38</v>
      </c>
      <c r="D15" s="51"/>
      <c r="E15" s="52" t="str">
        <f t="shared" si="1"/>
        <v/>
      </c>
      <c r="F15" s="51"/>
      <c r="G15" s="52" t="str">
        <f>IF(F15="","",F15*$B15)</f>
        <v/>
      </c>
      <c r="H15" s="51">
        <v>910</v>
      </c>
      <c r="I15" s="4">
        <f t="shared" si="2"/>
        <v>329875</v>
      </c>
      <c r="J15" s="17">
        <f t="shared" si="3"/>
        <v>329875</v>
      </c>
    </row>
    <row r="16" spans="1:11">
      <c r="A16" s="16"/>
      <c r="B16" s="44"/>
      <c r="C16" s="3"/>
      <c r="D16" s="51"/>
      <c r="E16" s="52"/>
      <c r="F16" s="51"/>
      <c r="G16" s="52"/>
      <c r="H16" s="51"/>
      <c r="I16" s="4"/>
      <c r="J16" s="17"/>
    </row>
    <row r="17" spans="1:10" s="9" customFormat="1" ht="13.5" thickBot="1">
      <c r="A17" s="18" t="s">
        <v>14</v>
      </c>
      <c r="B17" s="45"/>
      <c r="C17" s="20"/>
      <c r="D17" s="53"/>
      <c r="E17" s="54">
        <f>SUM(E7:E16)</f>
        <v>1804000</v>
      </c>
      <c r="F17" s="53"/>
      <c r="G17" s="54">
        <f>SUM(G7:G16)</f>
        <v>13200</v>
      </c>
      <c r="H17" s="53"/>
      <c r="I17" s="21">
        <f>SUM(I7:I16)</f>
        <v>329875</v>
      </c>
      <c r="J17" s="22">
        <f>SUM(J8:J15)</f>
        <v>2147075</v>
      </c>
    </row>
    <row r="18" spans="1:10" ht="13.5" thickBot="1">
      <c r="B18" s="46"/>
      <c r="D18" s="55"/>
      <c r="E18" s="56"/>
      <c r="F18" s="55"/>
      <c r="G18" s="56"/>
      <c r="H18" s="55"/>
      <c r="I18" s="5"/>
      <c r="J18" s="10"/>
    </row>
    <row r="19" spans="1:10">
      <c r="A19" s="13" t="s">
        <v>16</v>
      </c>
      <c r="B19" s="47"/>
      <c r="C19" s="14"/>
      <c r="D19" s="57"/>
      <c r="E19" s="58"/>
      <c r="F19" s="57"/>
      <c r="G19" s="58"/>
      <c r="H19" s="57"/>
      <c r="I19" s="24"/>
      <c r="J19" s="25"/>
    </row>
    <row r="20" spans="1:10">
      <c r="A20" s="41" t="s">
        <v>73</v>
      </c>
      <c r="B20" s="44">
        <v>46.5</v>
      </c>
      <c r="C20" s="3" t="s">
        <v>38</v>
      </c>
      <c r="D20" s="51">
        <v>11000</v>
      </c>
      <c r="E20" s="52">
        <f t="shared" ref="E20:E31" si="4">IF(D20="","",D20*$B20)</f>
        <v>511500</v>
      </c>
      <c r="F20" s="51"/>
      <c r="G20" s="52" t="str">
        <f t="shared" ref="G20:G32" si="5">IF(F20="","",F20*$B20)</f>
        <v/>
      </c>
      <c r="H20" s="51"/>
      <c r="I20" s="4" t="str">
        <f t="shared" ref="I20:I32" si="6">IF(H20="","",H20*$B20)</f>
        <v/>
      </c>
      <c r="J20" s="17">
        <f t="shared" ref="J20:J32" si="7">SUM(E20,G20,I20)</f>
        <v>511500</v>
      </c>
    </row>
    <row r="21" spans="1:10">
      <c r="A21" s="41" t="s">
        <v>75</v>
      </c>
      <c r="B21" s="44">
        <v>86</v>
      </c>
      <c r="C21" s="3" t="s">
        <v>38</v>
      </c>
      <c r="D21" s="51">
        <v>7500</v>
      </c>
      <c r="E21" s="52">
        <f t="shared" si="4"/>
        <v>645000</v>
      </c>
      <c r="F21" s="51"/>
      <c r="G21" s="52" t="str">
        <f t="shared" si="5"/>
        <v/>
      </c>
      <c r="H21" s="51"/>
      <c r="I21" s="4" t="str">
        <f t="shared" si="6"/>
        <v/>
      </c>
      <c r="J21" s="17">
        <f t="shared" si="7"/>
        <v>645000</v>
      </c>
    </row>
    <row r="22" spans="1:10">
      <c r="A22" s="41" t="s">
        <v>47</v>
      </c>
      <c r="B22" s="44">
        <v>25</v>
      </c>
      <c r="C22" s="3" t="s">
        <v>38</v>
      </c>
      <c r="D22" s="51">
        <v>7500</v>
      </c>
      <c r="E22" s="52">
        <f t="shared" si="4"/>
        <v>187500</v>
      </c>
      <c r="F22" s="51"/>
      <c r="G22" s="52" t="str">
        <f t="shared" si="5"/>
        <v/>
      </c>
      <c r="H22" s="51"/>
      <c r="I22" s="4"/>
      <c r="J22" s="17">
        <f t="shared" si="7"/>
        <v>187500</v>
      </c>
    </row>
    <row r="23" spans="1:10">
      <c r="A23" s="41" t="s">
        <v>4</v>
      </c>
      <c r="B23" s="44">
        <v>6</v>
      </c>
      <c r="C23" s="3" t="s">
        <v>38</v>
      </c>
      <c r="D23" s="51">
        <v>4800</v>
      </c>
      <c r="E23" s="52">
        <f t="shared" si="4"/>
        <v>28800</v>
      </c>
      <c r="F23" s="51"/>
      <c r="G23" s="52" t="str">
        <f t="shared" si="5"/>
        <v/>
      </c>
      <c r="H23" s="51"/>
      <c r="I23" s="4" t="str">
        <f t="shared" si="6"/>
        <v/>
      </c>
      <c r="J23" s="17">
        <f t="shared" si="7"/>
        <v>28800</v>
      </c>
    </row>
    <row r="24" spans="1:10">
      <c r="A24" s="41" t="s">
        <v>17</v>
      </c>
      <c r="B24" s="44">
        <v>6</v>
      </c>
      <c r="C24" s="3" t="s">
        <v>38</v>
      </c>
      <c r="D24" s="51"/>
      <c r="E24" s="52" t="str">
        <f t="shared" si="4"/>
        <v/>
      </c>
      <c r="F24" s="51"/>
      <c r="G24" s="52" t="str">
        <f t="shared" si="5"/>
        <v/>
      </c>
      <c r="H24" s="51">
        <v>2500</v>
      </c>
      <c r="I24" s="4">
        <f t="shared" si="6"/>
        <v>15000</v>
      </c>
      <c r="J24" s="17">
        <f t="shared" si="7"/>
        <v>15000</v>
      </c>
    </row>
    <row r="25" spans="1:10">
      <c r="A25" s="41" t="s">
        <v>50</v>
      </c>
      <c r="B25" s="6">
        <v>24</v>
      </c>
      <c r="C25" s="3" t="s">
        <v>38</v>
      </c>
      <c r="D25" s="51"/>
      <c r="E25" s="52" t="str">
        <f t="shared" si="4"/>
        <v/>
      </c>
      <c r="F25" s="51">
        <v>300</v>
      </c>
      <c r="G25" s="52">
        <f t="shared" si="5"/>
        <v>7200</v>
      </c>
      <c r="H25" s="51">
        <v>200</v>
      </c>
      <c r="I25" s="4">
        <f t="shared" si="6"/>
        <v>4800</v>
      </c>
      <c r="J25" s="17">
        <f t="shared" si="7"/>
        <v>12000</v>
      </c>
    </row>
    <row r="26" spans="1:10">
      <c r="A26" s="41" t="s">
        <v>51</v>
      </c>
      <c r="B26" s="6">
        <v>12</v>
      </c>
      <c r="C26" s="3" t="s">
        <v>41</v>
      </c>
      <c r="D26" s="51"/>
      <c r="E26" s="52" t="str">
        <f t="shared" si="4"/>
        <v/>
      </c>
      <c r="F26" s="51">
        <v>750</v>
      </c>
      <c r="G26" s="52">
        <f t="shared" si="5"/>
        <v>9000</v>
      </c>
      <c r="H26" s="51"/>
      <c r="I26" s="4"/>
      <c r="J26" s="17">
        <f t="shared" si="7"/>
        <v>9000</v>
      </c>
    </row>
    <row r="27" spans="1:10">
      <c r="A27" s="41" t="s">
        <v>52</v>
      </c>
      <c r="B27" s="6">
        <v>40</v>
      </c>
      <c r="C27" s="3" t="s">
        <v>41</v>
      </c>
      <c r="D27" s="51"/>
      <c r="E27" s="52" t="str">
        <f t="shared" si="4"/>
        <v/>
      </c>
      <c r="F27" s="51">
        <v>300</v>
      </c>
      <c r="G27" s="52">
        <f t="shared" si="5"/>
        <v>12000</v>
      </c>
      <c r="H27" s="51"/>
      <c r="I27" s="4" t="str">
        <f t="shared" si="6"/>
        <v/>
      </c>
      <c r="J27" s="17">
        <f t="shared" si="7"/>
        <v>12000</v>
      </c>
    </row>
    <row r="28" spans="1:10">
      <c r="A28" s="41" t="s">
        <v>76</v>
      </c>
      <c r="B28" s="44">
        <v>32</v>
      </c>
      <c r="C28" s="3" t="s">
        <v>40</v>
      </c>
      <c r="D28" s="51"/>
      <c r="E28" s="52"/>
      <c r="F28" s="51">
        <v>500</v>
      </c>
      <c r="G28" s="52">
        <f t="shared" si="5"/>
        <v>16000</v>
      </c>
      <c r="H28" s="51"/>
      <c r="I28" s="4" t="str">
        <f t="shared" si="6"/>
        <v/>
      </c>
      <c r="J28" s="17">
        <f t="shared" si="7"/>
        <v>16000</v>
      </c>
    </row>
    <row r="29" spans="1:10">
      <c r="A29" s="41" t="s">
        <v>77</v>
      </c>
      <c r="B29" s="44">
        <v>8</v>
      </c>
      <c r="C29" s="3" t="s">
        <v>40</v>
      </c>
      <c r="D29" s="51"/>
      <c r="E29" s="52" t="str">
        <f t="shared" si="4"/>
        <v/>
      </c>
      <c r="F29" s="51">
        <v>600</v>
      </c>
      <c r="G29" s="52">
        <f t="shared" si="5"/>
        <v>4800</v>
      </c>
      <c r="H29" s="51"/>
      <c r="I29" s="4" t="str">
        <f t="shared" si="6"/>
        <v/>
      </c>
      <c r="J29" s="17">
        <f t="shared" si="7"/>
        <v>4800</v>
      </c>
    </row>
    <row r="30" spans="1:10">
      <c r="A30" s="41" t="s">
        <v>18</v>
      </c>
      <c r="B30" s="44">
        <v>4</v>
      </c>
      <c r="C30" s="3" t="s">
        <v>40</v>
      </c>
      <c r="D30" s="51"/>
      <c r="E30" s="52" t="str">
        <f t="shared" si="4"/>
        <v/>
      </c>
      <c r="F30" s="51">
        <v>750</v>
      </c>
      <c r="G30" s="52">
        <f t="shared" si="5"/>
        <v>3000</v>
      </c>
      <c r="H30" s="51"/>
      <c r="I30" s="4" t="str">
        <f t="shared" si="6"/>
        <v/>
      </c>
      <c r="J30" s="17">
        <f t="shared" si="7"/>
        <v>3000</v>
      </c>
    </row>
    <row r="31" spans="1:10">
      <c r="A31" s="41" t="s">
        <v>19</v>
      </c>
      <c r="B31" s="44">
        <v>5</v>
      </c>
      <c r="C31" s="3" t="s">
        <v>40</v>
      </c>
      <c r="D31" s="51"/>
      <c r="E31" s="52" t="str">
        <f t="shared" si="4"/>
        <v/>
      </c>
      <c r="F31" s="51">
        <v>500</v>
      </c>
      <c r="G31" s="52">
        <f t="shared" si="5"/>
        <v>2500</v>
      </c>
      <c r="H31" s="51"/>
      <c r="I31" s="4" t="str">
        <f t="shared" si="6"/>
        <v/>
      </c>
      <c r="J31" s="17">
        <f t="shared" si="7"/>
        <v>2500</v>
      </c>
    </row>
    <row r="32" spans="1:10">
      <c r="A32" s="41" t="s">
        <v>53</v>
      </c>
      <c r="B32" s="44">
        <v>1</v>
      </c>
      <c r="C32" s="3" t="s">
        <v>39</v>
      </c>
      <c r="D32" s="51"/>
      <c r="E32" s="52"/>
      <c r="F32" s="51"/>
      <c r="G32" s="52" t="str">
        <f t="shared" si="5"/>
        <v/>
      </c>
      <c r="H32" s="51">
        <v>5000</v>
      </c>
      <c r="I32" s="4">
        <f t="shared" si="6"/>
        <v>5000</v>
      </c>
      <c r="J32" s="17">
        <f t="shared" si="7"/>
        <v>5000</v>
      </c>
    </row>
    <row r="33" spans="1:10">
      <c r="A33" s="16"/>
      <c r="B33" s="6"/>
      <c r="C33" s="3"/>
      <c r="D33" s="51"/>
      <c r="E33" s="52"/>
      <c r="F33" s="51"/>
      <c r="G33" s="52"/>
      <c r="H33" s="51"/>
      <c r="I33" s="4"/>
      <c r="J33" s="17"/>
    </row>
    <row r="34" spans="1:10" s="9" customFormat="1" ht="13.5" thickBot="1">
      <c r="A34" s="18" t="s">
        <v>14</v>
      </c>
      <c r="B34" s="19"/>
      <c r="C34" s="20"/>
      <c r="D34" s="53"/>
      <c r="E34" s="54">
        <f>SUM(E20:E33)</f>
        <v>1372800</v>
      </c>
      <c r="F34" s="53"/>
      <c r="G34" s="54">
        <f>SUM(G20:G33)</f>
        <v>54500</v>
      </c>
      <c r="H34" s="53"/>
      <c r="I34" s="21">
        <f>SUM(I20:I33)</f>
        <v>24800</v>
      </c>
      <c r="J34" s="22">
        <f>SUM(J20:J32)</f>
        <v>1452100</v>
      </c>
    </row>
    <row r="35" spans="1:10" ht="13.5" thickBot="1">
      <c r="B35" s="7"/>
      <c r="D35" s="55"/>
      <c r="E35" s="56"/>
      <c r="F35" s="55"/>
      <c r="G35" s="56"/>
      <c r="H35" s="55"/>
      <c r="I35" s="5"/>
      <c r="J35" s="10"/>
    </row>
    <row r="36" spans="1:10">
      <c r="A36" s="13" t="s">
        <v>20</v>
      </c>
      <c r="B36" s="23"/>
      <c r="C36" s="14"/>
      <c r="D36" s="57"/>
      <c r="E36" s="58"/>
      <c r="F36" s="57"/>
      <c r="G36" s="58"/>
      <c r="H36" s="57"/>
      <c r="I36" s="24"/>
      <c r="J36" s="25"/>
    </row>
    <row r="37" spans="1:10">
      <c r="A37" s="41" t="s">
        <v>44</v>
      </c>
      <c r="B37" s="44">
        <v>4</v>
      </c>
      <c r="C37" s="3" t="s">
        <v>41</v>
      </c>
      <c r="D37" s="51"/>
      <c r="E37" s="52" t="str">
        <f>IF(D37="","",D37*$B37)</f>
        <v/>
      </c>
      <c r="F37" s="51"/>
      <c r="G37" s="52" t="str">
        <f t="shared" ref="G37:G41" si="8">IF(F37="","",F37*$B37)</f>
        <v/>
      </c>
      <c r="H37" s="51">
        <v>150</v>
      </c>
      <c r="I37" s="4">
        <f>IF(H37="","",H37*$B37)</f>
        <v>600</v>
      </c>
      <c r="J37" s="17">
        <f>SUM(E37,G37,I37)</f>
        <v>600</v>
      </c>
    </row>
    <row r="38" spans="1:10">
      <c r="A38" s="43" t="s">
        <v>54</v>
      </c>
      <c r="B38" s="44">
        <v>5</v>
      </c>
      <c r="C38" s="3" t="s">
        <v>41</v>
      </c>
      <c r="D38" s="51"/>
      <c r="E38" s="52"/>
      <c r="F38" s="51">
        <v>400</v>
      </c>
      <c r="G38" s="52">
        <f t="shared" si="8"/>
        <v>2000</v>
      </c>
      <c r="H38" s="51">
        <v>100</v>
      </c>
      <c r="I38" s="4">
        <f>IF(H38="","",H38*$B38)</f>
        <v>500</v>
      </c>
      <c r="J38" s="17">
        <f>SUM(E38,G38,I38)</f>
        <v>2500</v>
      </c>
    </row>
    <row r="39" spans="1:10">
      <c r="A39" s="43" t="s">
        <v>55</v>
      </c>
      <c r="B39" s="6">
        <v>360</v>
      </c>
      <c r="C39" s="42" t="s">
        <v>38</v>
      </c>
      <c r="D39" s="51"/>
      <c r="E39" s="52"/>
      <c r="F39" s="51"/>
      <c r="G39" s="52" t="str">
        <f t="shared" si="8"/>
        <v/>
      </c>
      <c r="H39" s="51">
        <v>100</v>
      </c>
      <c r="I39" s="4">
        <f>IF(H39="","",H39*$B39)</f>
        <v>36000</v>
      </c>
      <c r="J39" s="17">
        <f>SUM(E39,G39,I39)</f>
        <v>36000</v>
      </c>
    </row>
    <row r="40" spans="1:10">
      <c r="A40" s="41" t="s">
        <v>21</v>
      </c>
      <c r="B40" s="6">
        <v>24</v>
      </c>
      <c r="C40" s="42" t="s">
        <v>38</v>
      </c>
      <c r="D40" s="51"/>
      <c r="E40" s="52" t="str">
        <f>IF(D40="","",D40*$B40)</f>
        <v/>
      </c>
      <c r="F40" s="51">
        <v>250</v>
      </c>
      <c r="G40" s="52">
        <f t="shared" si="8"/>
        <v>6000</v>
      </c>
      <c r="H40" s="51"/>
      <c r="I40" s="4" t="str">
        <f>IF(H40="","",H40*$B40)</f>
        <v/>
      </c>
      <c r="J40" s="17">
        <f>SUM(E40,G40,I40)</f>
        <v>6000</v>
      </c>
    </row>
    <row r="41" spans="1:10">
      <c r="A41" s="43" t="s">
        <v>56</v>
      </c>
      <c r="B41" s="44">
        <v>24</v>
      </c>
      <c r="C41" s="3" t="s">
        <v>41</v>
      </c>
      <c r="D41" s="51"/>
      <c r="E41" s="52" t="str">
        <f>IF(D41="","",D41*$B41)</f>
        <v/>
      </c>
      <c r="F41" s="51">
        <v>60</v>
      </c>
      <c r="G41" s="52">
        <f t="shared" si="8"/>
        <v>1440</v>
      </c>
      <c r="H41" s="51"/>
      <c r="I41" s="4" t="str">
        <f>IF(H41="","",H41*$B41)</f>
        <v/>
      </c>
      <c r="J41" s="17">
        <f>SUM(E41,G41,I41)</f>
        <v>1440</v>
      </c>
    </row>
    <row r="42" spans="1:10">
      <c r="A42" s="16"/>
      <c r="B42" s="6"/>
      <c r="C42" s="3"/>
      <c r="D42" s="51"/>
      <c r="E42" s="52"/>
      <c r="F42" s="51"/>
      <c r="G42" s="52"/>
      <c r="H42" s="51"/>
      <c r="I42" s="4"/>
      <c r="J42" s="17"/>
    </row>
    <row r="43" spans="1:10" s="9" customFormat="1" ht="13.5" thickBot="1">
      <c r="A43" s="18" t="s">
        <v>14</v>
      </c>
      <c r="B43" s="19"/>
      <c r="C43" s="20"/>
      <c r="D43" s="53"/>
      <c r="E43" s="54">
        <f>SUM(E37:E42)</f>
        <v>0</v>
      </c>
      <c r="F43" s="53"/>
      <c r="G43" s="54">
        <f>SUM(G37:G42)</f>
        <v>9440</v>
      </c>
      <c r="H43" s="53"/>
      <c r="I43" s="21">
        <f>SUM(I37:I42)</f>
        <v>37100</v>
      </c>
      <c r="J43" s="22">
        <f>SUM(J37:J41)</f>
        <v>46540</v>
      </c>
    </row>
    <row r="44" spans="1:10" ht="13.5" thickBot="1">
      <c r="B44" s="7"/>
      <c r="D44" s="55"/>
      <c r="E44" s="56"/>
      <c r="F44" s="55"/>
      <c r="G44" s="56"/>
      <c r="H44" s="55"/>
      <c r="I44" s="5"/>
      <c r="J44" s="10"/>
    </row>
    <row r="45" spans="1:10">
      <c r="A45" s="13" t="s">
        <v>22</v>
      </c>
      <c r="B45" s="23"/>
      <c r="C45" s="14"/>
      <c r="D45" s="57"/>
      <c r="E45" s="58"/>
      <c r="F45" s="57"/>
      <c r="G45" s="58"/>
      <c r="H45" s="57"/>
      <c r="I45" s="24"/>
      <c r="J45" s="25"/>
    </row>
    <row r="46" spans="1:10">
      <c r="A46" s="66" t="s">
        <v>88</v>
      </c>
      <c r="B46" s="44">
        <v>26</v>
      </c>
      <c r="C46" s="3" t="s">
        <v>38</v>
      </c>
      <c r="D46" s="51"/>
      <c r="E46" s="52" t="str">
        <f>IF(D46="","",D46*$B46)</f>
        <v/>
      </c>
      <c r="F46" s="51"/>
      <c r="G46" s="52" t="str">
        <f t="shared" ref="G46:G72" si="9">IF(F46="","",F46*$B46)</f>
        <v/>
      </c>
      <c r="H46" s="51">
        <v>4000</v>
      </c>
      <c r="I46" s="4">
        <f>IF(H46="","",H46*$B46)</f>
        <v>104000</v>
      </c>
      <c r="J46" s="17">
        <f>SUM(E46,G46,I46)</f>
        <v>104000</v>
      </c>
    </row>
    <row r="47" spans="1:10">
      <c r="A47" s="66" t="s">
        <v>87</v>
      </c>
      <c r="B47" s="44">
        <v>26</v>
      </c>
      <c r="C47" s="3" t="s">
        <v>38</v>
      </c>
      <c r="D47" s="51"/>
      <c r="E47" s="52" t="str">
        <f>IF(D47="","",D47*$B47)</f>
        <v/>
      </c>
      <c r="F47" s="51"/>
      <c r="G47" s="52" t="str">
        <f t="shared" ref="G47" si="10">IF(F47="","",F47*$B47)</f>
        <v/>
      </c>
      <c r="H47" s="51">
        <v>2500</v>
      </c>
      <c r="I47" s="4">
        <f>IF(H47="","",H47*$B47)</f>
        <v>65000</v>
      </c>
      <c r="J47" s="17">
        <f>SUM(E47,G47,I47)</f>
        <v>65000</v>
      </c>
    </row>
    <row r="48" spans="1:10">
      <c r="A48" s="66" t="s">
        <v>82</v>
      </c>
      <c r="B48" s="44">
        <v>2</v>
      </c>
      <c r="C48" s="3" t="s">
        <v>38</v>
      </c>
      <c r="D48" s="51"/>
      <c r="E48" s="52"/>
      <c r="F48" s="51"/>
      <c r="G48" s="52" t="str">
        <f t="shared" si="9"/>
        <v/>
      </c>
      <c r="H48" s="51">
        <v>3200</v>
      </c>
      <c r="I48" s="4">
        <f>IF(H48="","",H48*$B48)</f>
        <v>6400</v>
      </c>
      <c r="J48" s="17">
        <f>SUM(E48,G48,I48)</f>
        <v>6400</v>
      </c>
    </row>
    <row r="49" spans="1:11">
      <c r="A49" s="66" t="s">
        <v>79</v>
      </c>
      <c r="B49" s="44">
        <v>26</v>
      </c>
      <c r="C49" s="42" t="s">
        <v>38</v>
      </c>
      <c r="D49" s="51"/>
      <c r="E49" s="52"/>
      <c r="F49" s="51"/>
      <c r="G49" s="52" t="str">
        <f t="shared" si="9"/>
        <v/>
      </c>
      <c r="H49" s="51">
        <v>300</v>
      </c>
      <c r="I49" s="4">
        <f t="shared" ref="I49:I72" si="11">IF(H49="","",H49*$B49)</f>
        <v>7800</v>
      </c>
      <c r="J49" s="17">
        <f t="shared" ref="J49:J72" si="12">SUM(E49,G49,I49)</f>
        <v>7800</v>
      </c>
    </row>
    <row r="50" spans="1:11">
      <c r="A50" s="41" t="s">
        <v>23</v>
      </c>
      <c r="B50" s="44">
        <v>312</v>
      </c>
      <c r="C50" s="3" t="s">
        <v>38</v>
      </c>
      <c r="D50" s="51"/>
      <c r="E50" s="52" t="str">
        <f t="shared" ref="E50:E72" si="13">IF(D50="","",D50*$B50)</f>
        <v/>
      </c>
      <c r="F50" s="51"/>
      <c r="G50" s="52" t="str">
        <f t="shared" si="9"/>
        <v/>
      </c>
      <c r="H50" s="51">
        <v>125</v>
      </c>
      <c r="I50" s="4">
        <f t="shared" si="11"/>
        <v>39000</v>
      </c>
      <c r="J50" s="17">
        <f t="shared" si="12"/>
        <v>39000</v>
      </c>
    </row>
    <row r="51" spans="1:11">
      <c r="A51" s="41" t="s">
        <v>24</v>
      </c>
      <c r="B51" s="67">
        <v>156</v>
      </c>
      <c r="C51" s="3" t="s">
        <v>38</v>
      </c>
      <c r="D51" s="51"/>
      <c r="E51" s="52" t="str">
        <f t="shared" si="13"/>
        <v/>
      </c>
      <c r="F51" s="51"/>
      <c r="G51" s="52" t="str">
        <f t="shared" si="9"/>
        <v/>
      </c>
      <c r="H51" s="51">
        <v>95</v>
      </c>
      <c r="I51" s="4">
        <f t="shared" si="11"/>
        <v>14820</v>
      </c>
      <c r="J51" s="17">
        <f t="shared" si="12"/>
        <v>14820</v>
      </c>
    </row>
    <row r="52" spans="1:11">
      <c r="A52" s="43" t="s">
        <v>57</v>
      </c>
      <c r="B52" s="6">
        <v>24</v>
      </c>
      <c r="C52" s="3" t="s">
        <v>38</v>
      </c>
      <c r="D52" s="51"/>
      <c r="E52" s="52" t="str">
        <f t="shared" si="13"/>
        <v/>
      </c>
      <c r="F52" s="51"/>
      <c r="G52" s="52" t="str">
        <f t="shared" si="9"/>
        <v/>
      </c>
      <c r="H52" s="51">
        <v>650</v>
      </c>
      <c r="I52" s="4">
        <f t="shared" si="11"/>
        <v>15600</v>
      </c>
      <c r="J52" s="17">
        <f t="shared" si="12"/>
        <v>15600</v>
      </c>
    </row>
    <row r="53" spans="1:11">
      <c r="A53" s="43" t="s">
        <v>58</v>
      </c>
      <c r="B53" s="6">
        <v>1</v>
      </c>
      <c r="C53" s="3" t="s">
        <v>39</v>
      </c>
      <c r="D53" s="51"/>
      <c r="E53" s="52" t="str">
        <f t="shared" si="13"/>
        <v/>
      </c>
      <c r="F53" s="51">
        <v>2000</v>
      </c>
      <c r="G53" s="52">
        <f t="shared" si="9"/>
        <v>2000</v>
      </c>
      <c r="H53" s="51"/>
      <c r="I53" s="4" t="str">
        <f t="shared" si="11"/>
        <v/>
      </c>
      <c r="J53" s="17">
        <f t="shared" si="12"/>
        <v>2000</v>
      </c>
    </row>
    <row r="54" spans="1:11">
      <c r="A54" s="66" t="s">
        <v>83</v>
      </c>
      <c r="B54" s="6">
        <v>1</v>
      </c>
      <c r="C54" s="3" t="s">
        <v>39</v>
      </c>
      <c r="D54" s="51"/>
      <c r="E54" s="52" t="str">
        <f t="shared" si="13"/>
        <v/>
      </c>
      <c r="F54" s="51">
        <v>2000</v>
      </c>
      <c r="G54" s="52">
        <f t="shared" si="9"/>
        <v>2000</v>
      </c>
      <c r="H54" s="51"/>
      <c r="I54" s="4" t="str">
        <f t="shared" si="11"/>
        <v/>
      </c>
      <c r="J54" s="17">
        <f t="shared" si="12"/>
        <v>2000</v>
      </c>
    </row>
    <row r="55" spans="1:11">
      <c r="A55" s="41" t="s">
        <v>25</v>
      </c>
      <c r="B55" s="44">
        <v>2</v>
      </c>
      <c r="C55" s="3" t="s">
        <v>41</v>
      </c>
      <c r="D55" s="51"/>
      <c r="E55" s="52" t="str">
        <f t="shared" si="13"/>
        <v/>
      </c>
      <c r="F55" s="51">
        <v>500</v>
      </c>
      <c r="G55" s="52">
        <f t="shared" si="9"/>
        <v>1000</v>
      </c>
      <c r="H55" s="51"/>
      <c r="I55" s="4" t="str">
        <f t="shared" si="11"/>
        <v/>
      </c>
      <c r="J55" s="17">
        <f t="shared" si="12"/>
        <v>1000</v>
      </c>
    </row>
    <row r="56" spans="1:11">
      <c r="A56" s="41" t="s">
        <v>26</v>
      </c>
      <c r="B56" s="6">
        <v>1</v>
      </c>
      <c r="C56" s="3" t="s">
        <v>41</v>
      </c>
      <c r="D56" s="51">
        <v>400</v>
      </c>
      <c r="E56" s="52">
        <f t="shared" si="13"/>
        <v>400</v>
      </c>
      <c r="F56" s="51">
        <v>600</v>
      </c>
      <c r="G56" s="52">
        <f t="shared" si="9"/>
        <v>600</v>
      </c>
      <c r="H56" s="51"/>
      <c r="I56" s="4" t="str">
        <f t="shared" si="11"/>
        <v/>
      </c>
      <c r="J56" s="17">
        <f t="shared" si="12"/>
        <v>1000</v>
      </c>
    </row>
    <row r="57" spans="1:11">
      <c r="A57" s="43" t="s">
        <v>59</v>
      </c>
      <c r="B57" s="6">
        <v>24</v>
      </c>
      <c r="C57" s="3" t="s">
        <v>38</v>
      </c>
      <c r="D57" s="51"/>
      <c r="E57" s="52" t="str">
        <f t="shared" si="13"/>
        <v/>
      </c>
      <c r="F57" s="51">
        <v>650</v>
      </c>
      <c r="G57" s="52">
        <f t="shared" si="9"/>
        <v>15600</v>
      </c>
      <c r="H57" s="51"/>
      <c r="I57" s="4" t="str">
        <f t="shared" si="11"/>
        <v/>
      </c>
      <c r="J57" s="17">
        <f t="shared" si="12"/>
        <v>15600</v>
      </c>
    </row>
    <row r="58" spans="1:11">
      <c r="A58" s="43" t="s">
        <v>60</v>
      </c>
      <c r="B58" s="6">
        <v>24</v>
      </c>
      <c r="C58" s="3" t="s">
        <v>38</v>
      </c>
      <c r="D58" s="51"/>
      <c r="E58" s="52" t="str">
        <f t="shared" si="13"/>
        <v/>
      </c>
      <c r="F58" s="51">
        <v>200</v>
      </c>
      <c r="G58" s="52">
        <f t="shared" si="9"/>
        <v>4800</v>
      </c>
      <c r="H58" s="51">
        <v>500</v>
      </c>
      <c r="I58" s="4">
        <f t="shared" si="11"/>
        <v>12000</v>
      </c>
      <c r="J58" s="17">
        <f t="shared" si="12"/>
        <v>16800</v>
      </c>
    </row>
    <row r="59" spans="1:11">
      <c r="A59" s="41" t="s">
        <v>27</v>
      </c>
      <c r="B59" s="44">
        <v>10</v>
      </c>
      <c r="C59" s="3" t="s">
        <v>41</v>
      </c>
      <c r="D59" s="51"/>
      <c r="E59" s="52" t="str">
        <f t="shared" si="13"/>
        <v/>
      </c>
      <c r="F59" s="51">
        <v>2500</v>
      </c>
      <c r="G59" s="52">
        <f t="shared" si="9"/>
        <v>25000</v>
      </c>
      <c r="H59" s="51"/>
      <c r="I59" s="4" t="str">
        <f t="shared" si="11"/>
        <v/>
      </c>
      <c r="J59" s="17">
        <f t="shared" si="12"/>
        <v>25000</v>
      </c>
    </row>
    <row r="60" spans="1:11">
      <c r="A60" s="41" t="s">
        <v>28</v>
      </c>
      <c r="B60" s="6">
        <v>2</v>
      </c>
      <c r="C60" s="3" t="s">
        <v>41</v>
      </c>
      <c r="D60" s="51"/>
      <c r="E60" s="52" t="str">
        <f t="shared" si="13"/>
        <v/>
      </c>
      <c r="F60" s="51">
        <v>500</v>
      </c>
      <c r="G60" s="52">
        <f t="shared" si="9"/>
        <v>1000</v>
      </c>
      <c r="H60" s="51"/>
      <c r="I60" s="4" t="str">
        <f t="shared" si="11"/>
        <v/>
      </c>
      <c r="J60" s="17">
        <f t="shared" si="12"/>
        <v>1000</v>
      </c>
    </row>
    <row r="61" spans="1:11">
      <c r="A61" s="43" t="s">
        <v>61</v>
      </c>
      <c r="B61" s="6">
        <v>1</v>
      </c>
      <c r="C61" s="3" t="s">
        <v>39</v>
      </c>
      <c r="D61" s="51"/>
      <c r="E61" s="52" t="str">
        <f t="shared" si="13"/>
        <v/>
      </c>
      <c r="F61" s="51">
        <v>500</v>
      </c>
      <c r="G61" s="52">
        <f t="shared" si="9"/>
        <v>500</v>
      </c>
      <c r="H61" s="51">
        <v>1000</v>
      </c>
      <c r="I61" s="4">
        <f t="shared" si="11"/>
        <v>1000</v>
      </c>
      <c r="J61" s="17">
        <f t="shared" si="12"/>
        <v>1500</v>
      </c>
      <c r="K61" s="64"/>
    </row>
    <row r="62" spans="1:11">
      <c r="A62" s="41" t="s">
        <v>29</v>
      </c>
      <c r="B62" s="6">
        <v>1</v>
      </c>
      <c r="C62" s="3" t="s">
        <v>39</v>
      </c>
      <c r="D62" s="51"/>
      <c r="E62" s="52" t="str">
        <f t="shared" si="13"/>
        <v/>
      </c>
      <c r="F62" s="51">
        <v>2500</v>
      </c>
      <c r="G62" s="52">
        <f t="shared" si="9"/>
        <v>2500</v>
      </c>
      <c r="H62" s="51"/>
      <c r="I62" s="4" t="str">
        <f t="shared" si="11"/>
        <v/>
      </c>
      <c r="J62" s="17">
        <f t="shared" si="12"/>
        <v>2500</v>
      </c>
    </row>
    <row r="63" spans="1:11">
      <c r="A63" s="43" t="s">
        <v>62</v>
      </c>
      <c r="B63" s="6">
        <v>1</v>
      </c>
      <c r="C63" s="3" t="s">
        <v>39</v>
      </c>
      <c r="D63" s="51"/>
      <c r="E63" s="52" t="str">
        <f t="shared" si="13"/>
        <v/>
      </c>
      <c r="F63" s="51"/>
      <c r="G63" s="52" t="str">
        <f t="shared" si="9"/>
        <v/>
      </c>
      <c r="H63" s="51">
        <v>4000</v>
      </c>
      <c r="I63" s="4">
        <f t="shared" si="11"/>
        <v>4000</v>
      </c>
      <c r="J63" s="17">
        <f t="shared" si="12"/>
        <v>4000</v>
      </c>
    </row>
    <row r="64" spans="1:11">
      <c r="A64" s="41" t="s">
        <v>30</v>
      </c>
      <c r="B64" s="6">
        <v>28</v>
      </c>
      <c r="C64" s="3" t="s">
        <v>38</v>
      </c>
      <c r="D64" s="51"/>
      <c r="E64" s="52" t="str">
        <f t="shared" si="13"/>
        <v/>
      </c>
      <c r="F64" s="51"/>
      <c r="G64" s="52" t="str">
        <f t="shared" si="9"/>
        <v/>
      </c>
      <c r="H64" s="51">
        <v>450</v>
      </c>
      <c r="I64" s="4">
        <f t="shared" si="11"/>
        <v>12600</v>
      </c>
      <c r="J64" s="17">
        <f t="shared" si="12"/>
        <v>12600</v>
      </c>
    </row>
    <row r="65" spans="1:10">
      <c r="A65" s="43" t="s">
        <v>63</v>
      </c>
      <c r="B65" s="6">
        <v>24</v>
      </c>
      <c r="C65" s="42" t="s">
        <v>38</v>
      </c>
      <c r="D65" s="51"/>
      <c r="E65" s="52" t="str">
        <f t="shared" si="13"/>
        <v/>
      </c>
      <c r="F65" s="51"/>
      <c r="G65" s="52" t="str">
        <f t="shared" si="9"/>
        <v/>
      </c>
      <c r="H65" s="51">
        <v>900</v>
      </c>
      <c r="I65" s="4">
        <f t="shared" si="11"/>
        <v>21600</v>
      </c>
      <c r="J65" s="17">
        <f t="shared" si="12"/>
        <v>21600</v>
      </c>
    </row>
    <row r="66" spans="1:10">
      <c r="A66" s="41" t="s">
        <v>31</v>
      </c>
      <c r="B66" s="6">
        <v>24</v>
      </c>
      <c r="C66" s="42" t="s">
        <v>38</v>
      </c>
      <c r="D66" s="51"/>
      <c r="E66" s="52" t="str">
        <f t="shared" si="13"/>
        <v/>
      </c>
      <c r="F66" s="51"/>
      <c r="G66" s="52" t="str">
        <f t="shared" si="9"/>
        <v/>
      </c>
      <c r="H66" s="51">
        <v>750</v>
      </c>
      <c r="I66" s="4">
        <f t="shared" si="11"/>
        <v>18000</v>
      </c>
      <c r="J66" s="17">
        <f t="shared" si="12"/>
        <v>18000</v>
      </c>
    </row>
    <row r="67" spans="1:10">
      <c r="A67" s="43" t="s">
        <v>64</v>
      </c>
      <c r="B67" s="6">
        <v>120</v>
      </c>
      <c r="C67" s="3" t="s">
        <v>38</v>
      </c>
      <c r="D67" s="51"/>
      <c r="E67" s="52" t="str">
        <f t="shared" si="13"/>
        <v/>
      </c>
      <c r="F67" s="51"/>
      <c r="G67" s="52" t="str">
        <f t="shared" si="9"/>
        <v/>
      </c>
      <c r="H67" s="51">
        <v>150</v>
      </c>
      <c r="I67" s="4">
        <f t="shared" si="11"/>
        <v>18000</v>
      </c>
      <c r="J67" s="17">
        <f t="shared" si="12"/>
        <v>18000</v>
      </c>
    </row>
    <row r="68" spans="1:10">
      <c r="A68" s="41" t="s">
        <v>32</v>
      </c>
      <c r="B68" s="44">
        <v>2500</v>
      </c>
      <c r="C68" s="3" t="s">
        <v>42</v>
      </c>
      <c r="D68" s="51">
        <v>6</v>
      </c>
      <c r="E68" s="52">
        <f t="shared" si="13"/>
        <v>15000</v>
      </c>
      <c r="F68" s="51"/>
      <c r="G68" s="52" t="str">
        <f t="shared" si="9"/>
        <v/>
      </c>
      <c r="H68" s="51">
        <v>2</v>
      </c>
      <c r="I68" s="4">
        <f t="shared" si="11"/>
        <v>5000</v>
      </c>
      <c r="J68" s="17">
        <f t="shared" si="12"/>
        <v>20000</v>
      </c>
    </row>
    <row r="69" spans="1:10">
      <c r="A69" s="41" t="s">
        <v>33</v>
      </c>
      <c r="B69" s="6">
        <v>24</v>
      </c>
      <c r="C69" s="3" t="s">
        <v>38</v>
      </c>
      <c r="D69" s="51"/>
      <c r="E69" s="52" t="str">
        <f t="shared" si="13"/>
        <v/>
      </c>
      <c r="F69" s="51">
        <v>200</v>
      </c>
      <c r="G69" s="52">
        <f t="shared" si="9"/>
        <v>4800</v>
      </c>
      <c r="H69" s="51"/>
      <c r="I69" s="4" t="str">
        <f t="shared" si="11"/>
        <v/>
      </c>
      <c r="J69" s="17">
        <f t="shared" si="12"/>
        <v>4800</v>
      </c>
    </row>
    <row r="70" spans="1:10">
      <c r="A70" s="41" t="s">
        <v>80</v>
      </c>
      <c r="B70" s="6">
        <v>24</v>
      </c>
      <c r="C70" s="3" t="s">
        <v>38</v>
      </c>
      <c r="D70" s="51"/>
      <c r="E70" s="52" t="str">
        <f t="shared" si="13"/>
        <v/>
      </c>
      <c r="F70" s="51"/>
      <c r="G70" s="52" t="str">
        <f t="shared" si="9"/>
        <v/>
      </c>
      <c r="H70" s="51">
        <v>300</v>
      </c>
      <c r="I70" s="4">
        <f t="shared" si="11"/>
        <v>7200</v>
      </c>
      <c r="J70" s="17">
        <f t="shared" si="12"/>
        <v>7200</v>
      </c>
    </row>
    <row r="71" spans="1:10">
      <c r="A71" s="41" t="s">
        <v>45</v>
      </c>
      <c r="B71" s="6">
        <v>24</v>
      </c>
      <c r="C71" s="3" t="s">
        <v>38</v>
      </c>
      <c r="D71" s="51"/>
      <c r="E71" s="52" t="str">
        <f t="shared" si="13"/>
        <v/>
      </c>
      <c r="F71" s="51"/>
      <c r="G71" s="52" t="str">
        <f t="shared" si="9"/>
        <v/>
      </c>
      <c r="H71" s="51">
        <v>350</v>
      </c>
      <c r="I71" s="4">
        <f t="shared" si="11"/>
        <v>8400</v>
      </c>
      <c r="J71" s="17">
        <f t="shared" si="12"/>
        <v>8400</v>
      </c>
    </row>
    <row r="72" spans="1:10">
      <c r="A72" s="43" t="s">
        <v>65</v>
      </c>
      <c r="B72" s="6">
        <v>24</v>
      </c>
      <c r="C72" s="3" t="s">
        <v>38</v>
      </c>
      <c r="D72" s="51"/>
      <c r="E72" s="52" t="str">
        <f t="shared" si="13"/>
        <v/>
      </c>
      <c r="F72" s="51">
        <v>550</v>
      </c>
      <c r="G72" s="52">
        <f t="shared" si="9"/>
        <v>13200</v>
      </c>
      <c r="H72" s="51">
        <v>1700</v>
      </c>
      <c r="I72" s="4">
        <f t="shared" si="11"/>
        <v>40800</v>
      </c>
      <c r="J72" s="17">
        <f t="shared" si="12"/>
        <v>54000</v>
      </c>
    </row>
    <row r="73" spans="1:10">
      <c r="A73" s="16"/>
      <c r="B73" s="6"/>
      <c r="C73" s="3"/>
      <c r="D73" s="51"/>
      <c r="E73" s="52"/>
      <c r="F73" s="51"/>
      <c r="G73" s="52"/>
      <c r="H73" s="51"/>
      <c r="I73" s="4"/>
      <c r="J73" s="17"/>
    </row>
    <row r="74" spans="1:10" s="9" customFormat="1" ht="13.5" thickBot="1">
      <c r="A74" s="18" t="s">
        <v>14</v>
      </c>
      <c r="B74" s="19"/>
      <c r="C74" s="20"/>
      <c r="D74" s="53"/>
      <c r="E74" s="54">
        <f>SUM(E46:E73)</f>
        <v>15400</v>
      </c>
      <c r="F74" s="53"/>
      <c r="G74" s="54">
        <f>SUM(G46:G73)</f>
        <v>73000</v>
      </c>
      <c r="H74" s="53"/>
      <c r="I74" s="21">
        <f>SUM(I46:I73)</f>
        <v>401220</v>
      </c>
      <c r="J74" s="22">
        <f>SUM(J46:J72)</f>
        <v>489620</v>
      </c>
    </row>
    <row r="75" spans="1:10" ht="13.5" thickBot="1">
      <c r="B75" s="7"/>
      <c r="D75" s="55"/>
      <c r="E75" s="56"/>
      <c r="F75" s="55"/>
      <c r="G75" s="56"/>
      <c r="H75" s="55"/>
      <c r="I75" s="5"/>
      <c r="J75" s="10"/>
    </row>
    <row r="76" spans="1:10">
      <c r="A76" s="13" t="s">
        <v>34</v>
      </c>
      <c r="B76" s="23"/>
      <c r="C76" s="14"/>
      <c r="D76" s="57"/>
      <c r="E76" s="58"/>
      <c r="F76" s="57"/>
      <c r="G76" s="58"/>
      <c r="H76" s="57"/>
      <c r="I76" s="24"/>
      <c r="J76" s="25"/>
    </row>
    <row r="77" spans="1:10">
      <c r="A77" s="43" t="s">
        <v>72</v>
      </c>
      <c r="B77" s="44">
        <f>ROUND(((24/12)*52)*2,0)</f>
        <v>208</v>
      </c>
      <c r="C77" s="42" t="s">
        <v>66</v>
      </c>
      <c r="D77" s="51">
        <v>320</v>
      </c>
      <c r="E77" s="52">
        <f>IF(D77="","",D77*$B77)</f>
        <v>66560</v>
      </c>
      <c r="F77" s="51">
        <v>10</v>
      </c>
      <c r="G77" s="52">
        <f t="shared" ref="G77:G78" si="14">IF(F77="","",F77*$B77)</f>
        <v>2080</v>
      </c>
      <c r="H77" s="51"/>
      <c r="I77" s="4" t="str">
        <f>IF(H77="","",H77*$B77)</f>
        <v/>
      </c>
      <c r="J77" s="17">
        <f>SUM(E77,G77,I77)</f>
        <v>68640</v>
      </c>
    </row>
    <row r="78" spans="1:10">
      <c r="A78" s="43" t="s">
        <v>67</v>
      </c>
      <c r="B78" s="44">
        <f>ROUND(((24/12)*52),0)</f>
        <v>104</v>
      </c>
      <c r="C78" s="42" t="s">
        <v>68</v>
      </c>
      <c r="D78" s="51"/>
      <c r="E78" s="52" t="str">
        <f>IF(D78="","",D78*$B78)</f>
        <v/>
      </c>
      <c r="F78" s="51"/>
      <c r="G78" s="52" t="str">
        <f t="shared" si="14"/>
        <v/>
      </c>
      <c r="H78" s="51">
        <v>450</v>
      </c>
      <c r="I78" s="4">
        <f>IF(H78="","",H78*$B78)</f>
        <v>46800</v>
      </c>
      <c r="J78" s="17">
        <f>SUM(E78,G78,I78)</f>
        <v>46800</v>
      </c>
    </row>
    <row r="79" spans="1:10">
      <c r="A79" s="16"/>
      <c r="B79" s="6"/>
      <c r="C79" s="3"/>
      <c r="D79" s="51"/>
      <c r="E79" s="52"/>
      <c r="F79" s="51"/>
      <c r="G79" s="52"/>
      <c r="H79" s="51"/>
      <c r="I79" s="4"/>
      <c r="J79" s="17"/>
    </row>
    <row r="80" spans="1:10" s="9" customFormat="1" ht="13.5" thickBot="1">
      <c r="A80" s="18" t="s">
        <v>14</v>
      </c>
      <c r="B80" s="19"/>
      <c r="C80" s="20"/>
      <c r="D80" s="53"/>
      <c r="E80" s="54">
        <f>SUM(E77:E79)</f>
        <v>66560</v>
      </c>
      <c r="F80" s="53"/>
      <c r="G80" s="54">
        <f>SUM(G77:G79)</f>
        <v>2080</v>
      </c>
      <c r="H80" s="53"/>
      <c r="I80" s="21">
        <f>SUM(I77:I79)</f>
        <v>46800</v>
      </c>
      <c r="J80" s="22">
        <f>SUM(J77:J78)</f>
        <v>115440</v>
      </c>
    </row>
    <row r="81" spans="1:10" ht="13.5" thickBot="1">
      <c r="B81" s="7"/>
      <c r="D81" s="55"/>
      <c r="E81" s="56"/>
      <c r="F81" s="55"/>
      <c r="G81" s="56"/>
      <c r="H81" s="55"/>
      <c r="I81" s="5"/>
      <c r="J81" s="10"/>
    </row>
    <row r="82" spans="1:10">
      <c r="A82" s="13" t="s">
        <v>69</v>
      </c>
      <c r="B82" s="23"/>
      <c r="C82" s="14"/>
      <c r="D82" s="57"/>
      <c r="E82" s="58"/>
      <c r="F82" s="57"/>
      <c r="G82" s="58"/>
      <c r="H82" s="57"/>
      <c r="I82" s="24"/>
      <c r="J82" s="25"/>
    </row>
    <row r="83" spans="1:10">
      <c r="A83" s="41" t="s">
        <v>35</v>
      </c>
      <c r="B83" s="44">
        <v>73</v>
      </c>
      <c r="C83" s="3" t="s">
        <v>38</v>
      </c>
      <c r="D83" s="51"/>
      <c r="E83" s="52" t="str">
        <f>IF(D83="","",D83*$B83)</f>
        <v/>
      </c>
      <c r="F83" s="51"/>
      <c r="G83" s="52" t="str">
        <f t="shared" ref="G83:G86" si="15">IF(F83="","",F83*$B83)</f>
        <v/>
      </c>
      <c r="H83" s="51">
        <v>550</v>
      </c>
      <c r="I83" s="4">
        <f>IF(H83="","",H83*$B83)</f>
        <v>40150</v>
      </c>
      <c r="J83" s="17">
        <f>SUM(E83,G83,I83)</f>
        <v>40150</v>
      </c>
    </row>
    <row r="84" spans="1:10">
      <c r="A84" s="41" t="s">
        <v>36</v>
      </c>
      <c r="B84" s="44">
        <v>26</v>
      </c>
      <c r="C84" s="3" t="s">
        <v>38</v>
      </c>
      <c r="D84" s="51"/>
      <c r="E84" s="52" t="str">
        <f>IF(D84="","",D84*$B84)</f>
        <v/>
      </c>
      <c r="F84" s="51"/>
      <c r="G84" s="52" t="str">
        <f t="shared" si="15"/>
        <v/>
      </c>
      <c r="H84" s="51">
        <v>550</v>
      </c>
      <c r="I84" s="4">
        <f>IF(H84="","",H84*$B84)</f>
        <v>14300</v>
      </c>
      <c r="J84" s="17">
        <f>SUM(E84,G84,I84)</f>
        <v>14300</v>
      </c>
    </row>
    <row r="85" spans="1:10">
      <c r="A85" s="43" t="s">
        <v>70</v>
      </c>
      <c r="B85" s="44">
        <f>B83+B84</f>
        <v>99</v>
      </c>
      <c r="C85" s="42" t="s">
        <v>38</v>
      </c>
      <c r="D85" s="51"/>
      <c r="E85" s="52" t="str">
        <f>IF(D85="","",D85*$B85)</f>
        <v/>
      </c>
      <c r="F85" s="51"/>
      <c r="G85" s="52" t="str">
        <f t="shared" si="15"/>
        <v/>
      </c>
      <c r="H85" s="51">
        <v>500</v>
      </c>
      <c r="I85" s="4">
        <f>IF(H85="","",H85*$B85)</f>
        <v>49500</v>
      </c>
      <c r="J85" s="17">
        <f>SUM(E85,G85,I85)</f>
        <v>49500</v>
      </c>
    </row>
    <row r="86" spans="1:10">
      <c r="A86" s="43" t="s">
        <v>71</v>
      </c>
      <c r="B86" s="44">
        <f>B85</f>
        <v>99</v>
      </c>
      <c r="C86" s="42" t="s">
        <v>38</v>
      </c>
      <c r="D86" s="51"/>
      <c r="E86" s="52" t="str">
        <f>IF(D86="","",D86*$B86)</f>
        <v/>
      </c>
      <c r="F86" s="51"/>
      <c r="G86" s="52" t="str">
        <f t="shared" si="15"/>
        <v/>
      </c>
      <c r="H86" s="51">
        <v>100</v>
      </c>
      <c r="I86" s="4">
        <f>IF(H86="","",H86*$B86)</f>
        <v>9900</v>
      </c>
      <c r="J86" s="17">
        <f>SUM(E86,G86,I86)</f>
        <v>9900</v>
      </c>
    </row>
    <row r="87" spans="1:10">
      <c r="A87" s="16"/>
      <c r="B87" s="6"/>
      <c r="C87" s="3"/>
      <c r="D87" s="51"/>
      <c r="E87" s="52"/>
      <c r="F87" s="51"/>
      <c r="G87" s="52"/>
      <c r="H87" s="51"/>
      <c r="I87" s="4"/>
      <c r="J87" s="17"/>
    </row>
    <row r="88" spans="1:10" s="9" customFormat="1" ht="13.5" thickBot="1">
      <c r="A88" s="18" t="s">
        <v>14</v>
      </c>
      <c r="B88" s="19"/>
      <c r="C88" s="20"/>
      <c r="D88" s="53"/>
      <c r="E88" s="54">
        <f>SUM(E83:E87)</f>
        <v>0</v>
      </c>
      <c r="F88" s="53"/>
      <c r="G88" s="54">
        <f>SUM(G83:G87)</f>
        <v>0</v>
      </c>
      <c r="H88" s="53"/>
      <c r="I88" s="21">
        <f>SUM(I83:I87)</f>
        <v>113850</v>
      </c>
      <c r="J88" s="22">
        <f>SUM(J83:J86)</f>
        <v>113850</v>
      </c>
    </row>
    <row r="89" spans="1:10" ht="13.5" thickBot="1">
      <c r="B89" s="7"/>
      <c r="D89" s="55"/>
      <c r="E89" s="56"/>
      <c r="F89" s="55"/>
      <c r="G89" s="56"/>
      <c r="H89" s="55"/>
      <c r="I89" s="5"/>
      <c r="J89" s="10"/>
    </row>
    <row r="90" spans="1:10">
      <c r="A90" s="13" t="s">
        <v>37</v>
      </c>
      <c r="B90" s="23"/>
      <c r="C90" s="14"/>
      <c r="D90" s="57"/>
      <c r="E90" s="58"/>
      <c r="F90" s="57"/>
      <c r="G90" s="58"/>
      <c r="H90" s="57"/>
      <c r="I90" s="24"/>
      <c r="J90" s="25"/>
    </row>
    <row r="91" spans="1:10">
      <c r="A91" s="32" t="s">
        <v>15</v>
      </c>
      <c r="B91" s="6"/>
      <c r="C91" s="3" t="s">
        <v>39</v>
      </c>
      <c r="D91" s="51"/>
      <c r="E91" s="52">
        <f>E17</f>
        <v>1804000</v>
      </c>
      <c r="F91" s="51"/>
      <c r="G91" s="52">
        <f>G17</f>
        <v>13200</v>
      </c>
      <c r="H91" s="51"/>
      <c r="I91" s="4">
        <f>I17</f>
        <v>329875</v>
      </c>
      <c r="J91" s="17">
        <f>J17</f>
        <v>2147075</v>
      </c>
    </row>
    <row r="92" spans="1:10">
      <c r="A92" s="32" t="s">
        <v>16</v>
      </c>
      <c r="B92" s="6"/>
      <c r="C92" s="3" t="s">
        <v>39</v>
      </c>
      <c r="D92" s="51"/>
      <c r="E92" s="52">
        <f>E34</f>
        <v>1372800</v>
      </c>
      <c r="F92" s="51"/>
      <c r="G92" s="52">
        <f>G34</f>
        <v>54500</v>
      </c>
      <c r="H92" s="51"/>
      <c r="I92" s="4">
        <f>I34</f>
        <v>24800</v>
      </c>
      <c r="J92" s="17">
        <f>J34</f>
        <v>1452100</v>
      </c>
    </row>
    <row r="93" spans="1:10">
      <c r="A93" s="32" t="s">
        <v>20</v>
      </c>
      <c r="B93" s="6"/>
      <c r="C93" s="3" t="s">
        <v>39</v>
      </c>
      <c r="D93" s="51"/>
      <c r="E93" s="52">
        <f>E43</f>
        <v>0</v>
      </c>
      <c r="F93" s="51"/>
      <c r="G93" s="52">
        <f>G43</f>
        <v>9440</v>
      </c>
      <c r="H93" s="51"/>
      <c r="I93" s="4">
        <f>I43</f>
        <v>37100</v>
      </c>
      <c r="J93" s="17">
        <f>J43</f>
        <v>46540</v>
      </c>
    </row>
    <row r="94" spans="1:10">
      <c r="A94" s="32" t="s">
        <v>22</v>
      </c>
      <c r="B94" s="6"/>
      <c r="C94" s="3" t="s">
        <v>39</v>
      </c>
      <c r="D94" s="51"/>
      <c r="E94" s="52">
        <f>E74</f>
        <v>15400</v>
      </c>
      <c r="F94" s="51"/>
      <c r="G94" s="52">
        <f>G74</f>
        <v>73000</v>
      </c>
      <c r="H94" s="51"/>
      <c r="I94" s="4">
        <f>I74</f>
        <v>401220</v>
      </c>
      <c r="J94" s="17">
        <f>J74</f>
        <v>489620</v>
      </c>
    </row>
    <row r="95" spans="1:10">
      <c r="A95" s="32" t="s">
        <v>34</v>
      </c>
      <c r="B95" s="6"/>
      <c r="C95" s="3" t="s">
        <v>39</v>
      </c>
      <c r="D95" s="51"/>
      <c r="E95" s="52">
        <f>E80</f>
        <v>66560</v>
      </c>
      <c r="F95" s="51"/>
      <c r="G95" s="52">
        <f>G80</f>
        <v>2080</v>
      </c>
      <c r="H95" s="51"/>
      <c r="I95" s="4">
        <f>I80</f>
        <v>46800</v>
      </c>
      <c r="J95" s="17">
        <f>J80</f>
        <v>115440</v>
      </c>
    </row>
    <row r="96" spans="1:10">
      <c r="A96" s="32" t="s">
        <v>69</v>
      </c>
      <c r="B96" s="6"/>
      <c r="C96" s="3" t="s">
        <v>39</v>
      </c>
      <c r="D96" s="51"/>
      <c r="E96" s="52">
        <f>E88</f>
        <v>0</v>
      </c>
      <c r="F96" s="51"/>
      <c r="G96" s="52">
        <f>G88</f>
        <v>0</v>
      </c>
      <c r="H96" s="51"/>
      <c r="I96" s="4">
        <f>I88</f>
        <v>113850</v>
      </c>
      <c r="J96" s="17">
        <f>J88</f>
        <v>113850</v>
      </c>
    </row>
    <row r="97" spans="1:10">
      <c r="A97" s="72" t="s">
        <v>86</v>
      </c>
      <c r="B97" s="73">
        <v>7.7499999999999999E-2</v>
      </c>
      <c r="C97" s="3" t="s">
        <v>85</v>
      </c>
      <c r="D97" s="51"/>
      <c r="E97" s="52"/>
      <c r="F97" s="51">
        <f>SUM(G91:G96)</f>
        <v>152220</v>
      </c>
      <c r="G97" s="52">
        <f t="shared" ref="G97" si="16">IF(F97="","",F97*$B97)</f>
        <v>11797.05</v>
      </c>
      <c r="H97" s="51"/>
      <c r="I97" s="4"/>
      <c r="J97" s="17">
        <f>E97+G97+I97</f>
        <v>11797.05</v>
      </c>
    </row>
    <row r="98" spans="1:10">
      <c r="A98" s="26"/>
      <c r="B98" s="11"/>
      <c r="C98" s="12"/>
      <c r="D98" s="59"/>
      <c r="E98" s="60"/>
      <c r="F98" s="59"/>
      <c r="G98" s="60"/>
      <c r="H98" s="59"/>
      <c r="I98" s="8"/>
      <c r="J98" s="27"/>
    </row>
    <row r="99" spans="1:10" ht="15.75" thickBot="1">
      <c r="A99" s="28" t="s">
        <v>46</v>
      </c>
      <c r="B99" s="29"/>
      <c r="C99" s="29"/>
      <c r="D99" s="61"/>
      <c r="E99" s="62">
        <f>SUM(E91:E98)</f>
        <v>3258760</v>
      </c>
      <c r="F99" s="63"/>
      <c r="G99" s="62">
        <f>SUM(G91:G98)</f>
        <v>164017.04999999999</v>
      </c>
      <c r="H99" s="63"/>
      <c r="I99" s="30">
        <f>SUM(I91:I98)</f>
        <v>953645</v>
      </c>
      <c r="J99" s="31">
        <f>SUM(J91:J98)</f>
        <v>4376422.05</v>
      </c>
    </row>
    <row r="100" spans="1:10">
      <c r="H100" s="48" t="s">
        <v>84</v>
      </c>
      <c r="I100" s="71">
        <f>E99+G99+I99</f>
        <v>4376422.05</v>
      </c>
      <c r="J100" s="9" t="str">
        <f>IF(J99=I100, "Good", "Problem")</f>
        <v>Good</v>
      </c>
    </row>
  </sheetData>
  <sheetProtection selectLockedCells="1" selectUnlockedCells="1"/>
  <mergeCells count="3">
    <mergeCell ref="F4:G4"/>
    <mergeCell ref="H4:I4"/>
    <mergeCell ref="D4:E4"/>
  </mergeCells>
  <phoneticPr fontId="4" type="noConversion"/>
  <printOptions horizontalCentered="1"/>
  <pageMargins left="0.37" right="0.4" top="0.75" bottom="0.51" header="0.28999999999999998" footer="0.25"/>
  <pageSetup scale="81" orientation="landscape" r:id="rId1"/>
  <headerFooter alignWithMargins="0"/>
  <rowBreaks count="2" manualBreakCount="2">
    <brk id="43" max="16383" man="1"/>
    <brk id="80" max="16383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zoomScaleNormal="100" workbookViewId="0">
      <pane xSplit="3" ySplit="5" topLeftCell="D11" activePane="bottomRight" state="frozen"/>
      <selection pane="topRight" activeCell="D1" sqref="D1"/>
      <selection pane="bottomLeft" activeCell="A3" sqref="A3"/>
      <selection pane="bottomRight" activeCell="B40" sqref="B40"/>
    </sheetView>
  </sheetViews>
  <sheetFormatPr defaultRowHeight="12.75"/>
  <cols>
    <col min="1" max="1" width="30.7109375" customWidth="1"/>
    <col min="2" max="3" width="9.140625" style="2" customWidth="1"/>
    <col min="4" max="4" width="11.5703125" style="48" bestFit="1" customWidth="1"/>
    <col min="5" max="5" width="15.5703125" style="48" bestFit="1" customWidth="1"/>
    <col min="6" max="6" width="9.5703125" style="48" bestFit="1" customWidth="1"/>
    <col min="7" max="7" width="13" style="48" bestFit="1" customWidth="1"/>
    <col min="8" max="8" width="9.5703125" style="48" bestFit="1" customWidth="1"/>
    <col min="9" max="9" width="14" style="2" bestFit="1" customWidth="1"/>
    <col min="10" max="10" width="18.7109375" style="9" customWidth="1"/>
  </cols>
  <sheetData>
    <row r="1" spans="1:11" ht="23.25">
      <c r="J1" s="40"/>
    </row>
    <row r="3" spans="1:11" ht="18.75" thickBot="1">
      <c r="A3" s="1" t="s">
        <v>81</v>
      </c>
    </row>
    <row r="4" spans="1:11">
      <c r="A4" s="35"/>
      <c r="B4" s="36"/>
      <c r="C4" s="36"/>
      <c r="D4" s="74" t="s">
        <v>13</v>
      </c>
      <c r="E4" s="75"/>
      <c r="F4" s="74" t="s">
        <v>11</v>
      </c>
      <c r="G4" s="75"/>
      <c r="H4" s="76" t="s">
        <v>12</v>
      </c>
      <c r="I4" s="77"/>
      <c r="J4" s="34"/>
    </row>
    <row r="5" spans="1:11" ht="13.5" thickBot="1">
      <c r="A5" s="37" t="s">
        <v>6</v>
      </c>
      <c r="B5" s="38" t="s">
        <v>7</v>
      </c>
      <c r="C5" s="38" t="s">
        <v>8</v>
      </c>
      <c r="D5" s="49" t="s">
        <v>9</v>
      </c>
      <c r="E5" s="49" t="s">
        <v>10</v>
      </c>
      <c r="F5" s="49" t="s">
        <v>9</v>
      </c>
      <c r="G5" s="49" t="s">
        <v>10</v>
      </c>
      <c r="H5" s="49" t="s">
        <v>9</v>
      </c>
      <c r="I5" s="33" t="s">
        <v>10</v>
      </c>
      <c r="J5" s="39" t="s">
        <v>14</v>
      </c>
    </row>
    <row r="6" spans="1:11" ht="13.5" thickBot="1"/>
    <row r="7" spans="1:11">
      <c r="A7" s="13" t="s">
        <v>15</v>
      </c>
      <c r="B7" s="14"/>
      <c r="C7" s="14"/>
      <c r="D7" s="50"/>
      <c r="E7" s="50"/>
      <c r="F7" s="50"/>
      <c r="G7" s="50"/>
      <c r="H7" s="50"/>
      <c r="I7" s="14"/>
      <c r="J7" s="15"/>
    </row>
    <row r="8" spans="1:11">
      <c r="A8" s="41" t="s">
        <v>0</v>
      </c>
      <c r="B8" s="44">
        <v>0</v>
      </c>
      <c r="C8" s="3" t="s">
        <v>38</v>
      </c>
      <c r="D8" s="51">
        <v>12000</v>
      </c>
      <c r="E8" s="52">
        <f>IF(D8="","",D8*$B8)</f>
        <v>0</v>
      </c>
      <c r="F8" s="51"/>
      <c r="G8" s="4" t="str">
        <f t="shared" ref="G8:I14" si="0">IF(F8="","",F8*$B8)</f>
        <v/>
      </c>
      <c r="H8" s="51"/>
      <c r="I8" s="4" t="str">
        <f t="shared" si="0"/>
        <v/>
      </c>
      <c r="J8" s="17">
        <f>SUM(E8,G8,I8)</f>
        <v>0</v>
      </c>
      <c r="K8" s="64"/>
    </row>
    <row r="9" spans="1:11">
      <c r="A9" s="41" t="s">
        <v>1</v>
      </c>
      <c r="B9" s="44">
        <v>0</v>
      </c>
      <c r="C9" s="3" t="s">
        <v>38</v>
      </c>
      <c r="D9" s="51">
        <v>12000</v>
      </c>
      <c r="E9" s="52">
        <f t="shared" ref="E9:E14" si="1">IF(D9="","",D9*$B9)</f>
        <v>0</v>
      </c>
      <c r="F9" s="51"/>
      <c r="G9" s="4" t="str">
        <f t="shared" si="0"/>
        <v/>
      </c>
      <c r="H9" s="51"/>
      <c r="I9" s="4" t="str">
        <f t="shared" si="0"/>
        <v/>
      </c>
      <c r="J9" s="17">
        <f t="shared" ref="J9:J14" si="2">SUM(E9,G9,I9)</f>
        <v>0</v>
      </c>
    </row>
    <row r="10" spans="1:11">
      <c r="A10" s="41" t="s">
        <v>2</v>
      </c>
      <c r="B10" s="44">
        <v>0</v>
      </c>
      <c r="C10" s="3" t="s">
        <v>38</v>
      </c>
      <c r="D10" s="51">
        <v>10000</v>
      </c>
      <c r="E10" s="52">
        <f t="shared" si="1"/>
        <v>0</v>
      </c>
      <c r="F10" s="51"/>
      <c r="G10" s="4" t="str">
        <f t="shared" si="0"/>
        <v/>
      </c>
      <c r="H10" s="51"/>
      <c r="I10" s="4" t="str">
        <f t="shared" si="0"/>
        <v/>
      </c>
      <c r="J10" s="17">
        <f t="shared" si="2"/>
        <v>0</v>
      </c>
    </row>
    <row r="11" spans="1:11">
      <c r="A11" s="41" t="s">
        <v>3</v>
      </c>
      <c r="B11" s="44">
        <v>4</v>
      </c>
      <c r="C11" s="3" t="s">
        <v>38</v>
      </c>
      <c r="D11" s="51">
        <v>8500</v>
      </c>
      <c r="E11" s="52">
        <f t="shared" si="1"/>
        <v>34000</v>
      </c>
      <c r="F11" s="51"/>
      <c r="G11" s="4" t="str">
        <f t="shared" si="0"/>
        <v/>
      </c>
      <c r="H11" s="51"/>
      <c r="I11" s="4" t="str">
        <f t="shared" si="0"/>
        <v/>
      </c>
      <c r="J11" s="17">
        <f t="shared" si="2"/>
        <v>34000</v>
      </c>
    </row>
    <row r="12" spans="1:11">
      <c r="A12" s="41" t="s">
        <v>74</v>
      </c>
      <c r="B12" s="44">
        <v>0</v>
      </c>
      <c r="C12" s="3" t="s">
        <v>38</v>
      </c>
      <c r="D12" s="51">
        <v>8000</v>
      </c>
      <c r="E12" s="52">
        <f t="shared" si="1"/>
        <v>0</v>
      </c>
      <c r="F12" s="51"/>
      <c r="G12" s="4" t="str">
        <f t="shared" si="0"/>
        <v/>
      </c>
      <c r="H12" s="51"/>
      <c r="I12" s="4" t="str">
        <f t="shared" si="0"/>
        <v/>
      </c>
      <c r="J12" s="17">
        <f t="shared" si="2"/>
        <v>0</v>
      </c>
    </row>
    <row r="13" spans="1:11">
      <c r="A13" s="41" t="s">
        <v>5</v>
      </c>
      <c r="B13" s="44">
        <v>0</v>
      </c>
      <c r="C13" s="3" t="s">
        <v>38</v>
      </c>
      <c r="D13" s="51">
        <v>3500</v>
      </c>
      <c r="E13" s="52">
        <f t="shared" si="1"/>
        <v>0</v>
      </c>
      <c r="F13" s="51"/>
      <c r="G13" s="4" t="str">
        <f t="shared" si="0"/>
        <v/>
      </c>
      <c r="H13" s="51"/>
      <c r="I13" s="4" t="str">
        <f t="shared" si="0"/>
        <v/>
      </c>
      <c r="J13" s="17">
        <f t="shared" si="2"/>
        <v>0</v>
      </c>
    </row>
    <row r="14" spans="1:11">
      <c r="A14" s="41" t="s">
        <v>49</v>
      </c>
      <c r="B14" s="44">
        <v>12</v>
      </c>
      <c r="C14" s="3" t="s">
        <v>38</v>
      </c>
      <c r="D14" s="51"/>
      <c r="E14" s="52" t="str">
        <f t="shared" si="1"/>
        <v/>
      </c>
      <c r="F14" s="51"/>
      <c r="G14" s="4" t="str">
        <f t="shared" si="0"/>
        <v/>
      </c>
      <c r="H14" s="51">
        <v>910</v>
      </c>
      <c r="I14" s="4">
        <f t="shared" si="0"/>
        <v>10920</v>
      </c>
      <c r="J14" s="17">
        <f t="shared" si="2"/>
        <v>10920</v>
      </c>
    </row>
    <row r="15" spans="1:11">
      <c r="A15" s="16"/>
      <c r="B15" s="44"/>
      <c r="C15" s="3"/>
      <c r="D15" s="51"/>
      <c r="E15" s="52"/>
      <c r="F15" s="51"/>
      <c r="G15" s="52"/>
      <c r="H15" s="51"/>
      <c r="I15" s="4"/>
      <c r="J15" s="17"/>
    </row>
    <row r="16" spans="1:11" s="9" customFormat="1" ht="13.5" thickBot="1">
      <c r="A16" s="18" t="s">
        <v>14</v>
      </c>
      <c r="B16" s="45"/>
      <c r="C16" s="20"/>
      <c r="D16" s="53"/>
      <c r="E16" s="54">
        <f>SUM(E7:E15)</f>
        <v>34000</v>
      </c>
      <c r="F16" s="53"/>
      <c r="G16" s="54">
        <f>SUM(G7:G15)</f>
        <v>0</v>
      </c>
      <c r="H16" s="53"/>
      <c r="I16" s="54">
        <f>SUM(I7:I15)</f>
        <v>10920</v>
      </c>
      <c r="J16" s="54">
        <f>SUM(J7:J15)</f>
        <v>44920</v>
      </c>
    </row>
    <row r="17" spans="1:10" ht="13.5" thickBot="1">
      <c r="B17" s="46"/>
      <c r="D17" s="55"/>
      <c r="E17" s="56"/>
      <c r="F17" s="55"/>
      <c r="G17" s="56"/>
      <c r="H17" s="55"/>
      <c r="I17" s="5"/>
      <c r="J17" s="10"/>
    </row>
    <row r="18" spans="1:10">
      <c r="A18" s="13" t="s">
        <v>16</v>
      </c>
      <c r="B18" s="47"/>
      <c r="C18" s="14"/>
      <c r="D18" s="57"/>
      <c r="E18" s="58"/>
      <c r="F18" s="57"/>
      <c r="G18" s="58"/>
      <c r="H18" s="57"/>
      <c r="I18" s="24"/>
      <c r="J18" s="25"/>
    </row>
    <row r="19" spans="1:10">
      <c r="A19" s="41" t="s">
        <v>73</v>
      </c>
      <c r="B19" s="44">
        <v>4</v>
      </c>
      <c r="C19" s="3" t="s">
        <v>38</v>
      </c>
      <c r="D19" s="51">
        <v>11000</v>
      </c>
      <c r="E19" s="52">
        <f t="shared" ref="E19:E21" si="3">IF(D19="","",D19*$B19)</f>
        <v>44000</v>
      </c>
      <c r="F19" s="51"/>
      <c r="G19" s="4" t="str">
        <f t="shared" ref="G19:G21" si="4">IF(F19="","",F19*$B19)</f>
        <v/>
      </c>
      <c r="H19" s="51"/>
      <c r="I19" s="4" t="str">
        <f t="shared" ref="I19:I21" si="5">IF(H19="","",H19*$B19)</f>
        <v/>
      </c>
      <c r="J19" s="17">
        <f t="shared" ref="J19:J21" si="6">SUM(E19,G19,I19)</f>
        <v>44000</v>
      </c>
    </row>
    <row r="20" spans="1:10">
      <c r="A20" s="41" t="s">
        <v>75</v>
      </c>
      <c r="B20" s="44">
        <v>4</v>
      </c>
      <c r="C20" s="3" t="s">
        <v>38</v>
      </c>
      <c r="D20" s="51">
        <v>7500</v>
      </c>
      <c r="E20" s="52">
        <f t="shared" si="3"/>
        <v>30000</v>
      </c>
      <c r="F20" s="51"/>
      <c r="G20" s="4" t="str">
        <f t="shared" si="4"/>
        <v/>
      </c>
      <c r="H20" s="51"/>
      <c r="I20" s="4" t="str">
        <f t="shared" si="5"/>
        <v/>
      </c>
      <c r="J20" s="17">
        <f t="shared" si="6"/>
        <v>30000</v>
      </c>
    </row>
    <row r="21" spans="1:10">
      <c r="A21" s="41" t="s">
        <v>47</v>
      </c>
      <c r="B21" s="44">
        <v>0</v>
      </c>
      <c r="C21" s="3" t="s">
        <v>38</v>
      </c>
      <c r="D21" s="51">
        <v>7500</v>
      </c>
      <c r="E21" s="52">
        <f t="shared" si="3"/>
        <v>0</v>
      </c>
      <c r="F21" s="51"/>
      <c r="G21" s="4" t="str">
        <f t="shared" si="4"/>
        <v/>
      </c>
      <c r="H21" s="51"/>
      <c r="I21" s="4" t="str">
        <f t="shared" si="5"/>
        <v/>
      </c>
      <c r="J21" s="17">
        <f t="shared" si="6"/>
        <v>0</v>
      </c>
    </row>
    <row r="22" spans="1:10">
      <c r="A22" s="16"/>
      <c r="B22" s="6"/>
      <c r="C22" s="3"/>
      <c r="D22" s="51"/>
      <c r="E22" s="52"/>
      <c r="F22" s="51"/>
      <c r="G22" s="52"/>
      <c r="H22" s="51"/>
      <c r="I22" s="4"/>
      <c r="J22" s="17"/>
    </row>
    <row r="23" spans="1:10" s="9" customFormat="1" ht="13.5" thickBot="1">
      <c r="A23" s="18" t="s">
        <v>14</v>
      </c>
      <c r="B23" s="19"/>
      <c r="C23" s="20"/>
      <c r="D23" s="53"/>
      <c r="E23" s="54">
        <f>SUM(E18:E22)</f>
        <v>74000</v>
      </c>
      <c r="F23" s="53"/>
      <c r="G23" s="54">
        <f>SUM(G18:G22)</f>
        <v>0</v>
      </c>
      <c r="H23" s="53"/>
      <c r="I23" s="54">
        <f>SUM(I18:I22)</f>
        <v>0</v>
      </c>
      <c r="J23" s="54">
        <f>SUM(J18:J22)</f>
        <v>74000</v>
      </c>
    </row>
    <row r="24" spans="1:10" ht="13.5" thickBot="1">
      <c r="B24" s="7"/>
      <c r="D24" s="55"/>
      <c r="E24" s="56"/>
      <c r="F24" s="55"/>
      <c r="G24" s="56"/>
      <c r="H24" s="55"/>
      <c r="I24" s="5"/>
      <c r="J24" s="10"/>
    </row>
    <row r="25" spans="1:10">
      <c r="A25" s="13" t="s">
        <v>20</v>
      </c>
      <c r="B25" s="23"/>
      <c r="C25" s="14"/>
      <c r="D25" s="57"/>
      <c r="E25" s="58"/>
      <c r="F25" s="57"/>
      <c r="G25" s="58"/>
      <c r="H25" s="57"/>
      <c r="I25" s="24"/>
      <c r="J25" s="25"/>
    </row>
    <row r="26" spans="1:10">
      <c r="A26" s="41" t="s">
        <v>55</v>
      </c>
      <c r="B26" s="68">
        <v>12</v>
      </c>
      <c r="C26" s="42" t="s">
        <v>38</v>
      </c>
      <c r="D26" s="69"/>
      <c r="E26" s="70"/>
      <c r="F26" s="69"/>
      <c r="G26" s="4" t="str">
        <f t="shared" ref="G26:G27" si="7">IF(F26="","",F26*$B26)</f>
        <v/>
      </c>
      <c r="H26" s="51">
        <v>100</v>
      </c>
      <c r="I26" s="4">
        <f t="shared" ref="I26:I27" si="8">IF(H26="","",H26*$B26)</f>
        <v>1200</v>
      </c>
      <c r="J26" s="17">
        <f>SUM(E26,G26,I26)</f>
        <v>1200</v>
      </c>
    </row>
    <row r="27" spans="1:10">
      <c r="A27" s="41" t="s">
        <v>21</v>
      </c>
      <c r="B27" s="6">
        <v>0</v>
      </c>
      <c r="C27" s="42" t="s">
        <v>38</v>
      </c>
      <c r="D27" s="51"/>
      <c r="E27" s="52" t="str">
        <f>IF(D27="","",D27*$B27)</f>
        <v/>
      </c>
      <c r="F27" s="51">
        <v>250</v>
      </c>
      <c r="G27" s="4">
        <f t="shared" si="7"/>
        <v>0</v>
      </c>
      <c r="H27" s="51"/>
      <c r="I27" s="4" t="str">
        <f t="shared" si="8"/>
        <v/>
      </c>
      <c r="J27" s="17">
        <f>SUM(E27,G27,I27)</f>
        <v>0</v>
      </c>
    </row>
    <row r="28" spans="1:10">
      <c r="A28" s="16"/>
      <c r="B28" s="6"/>
      <c r="C28" s="3"/>
      <c r="D28" s="51"/>
      <c r="E28" s="52"/>
      <c r="F28" s="51"/>
      <c r="G28" s="52"/>
      <c r="H28" s="51"/>
      <c r="I28" s="4"/>
      <c r="J28" s="17"/>
    </row>
    <row r="29" spans="1:10" s="9" customFormat="1" ht="13.5" thickBot="1">
      <c r="A29" s="18" t="s">
        <v>14</v>
      </c>
      <c r="B29" s="19"/>
      <c r="C29" s="20"/>
      <c r="D29" s="53"/>
      <c r="E29" s="54">
        <f>SUM(E25:E28)</f>
        <v>0</v>
      </c>
      <c r="F29" s="53"/>
      <c r="G29" s="54">
        <f>SUM(G25:G28)</f>
        <v>0</v>
      </c>
      <c r="H29" s="53"/>
      <c r="I29" s="54">
        <f>SUM(I25:I28)</f>
        <v>1200</v>
      </c>
      <c r="J29" s="54">
        <f>SUM(J25:J28)</f>
        <v>1200</v>
      </c>
    </row>
    <row r="30" spans="1:10" ht="13.5" thickBot="1">
      <c r="B30" s="7"/>
      <c r="D30" s="55"/>
      <c r="E30" s="56"/>
      <c r="F30" s="55"/>
      <c r="G30" s="56"/>
      <c r="H30" s="55"/>
      <c r="I30" s="5"/>
      <c r="J30" s="10"/>
    </row>
    <row r="31" spans="1:10">
      <c r="A31" s="13" t="s">
        <v>22</v>
      </c>
      <c r="B31" s="23"/>
      <c r="C31" s="14"/>
      <c r="D31" s="57"/>
      <c r="E31" s="58"/>
      <c r="F31" s="57"/>
      <c r="G31" s="58"/>
      <c r="H31" s="57"/>
      <c r="I31" s="24"/>
      <c r="J31" s="25"/>
    </row>
    <row r="32" spans="1:10">
      <c r="A32" s="66" t="s">
        <v>78</v>
      </c>
      <c r="B32" s="44">
        <v>0</v>
      </c>
      <c r="C32" s="3" t="s">
        <v>38</v>
      </c>
      <c r="D32" s="51"/>
      <c r="E32" s="52" t="str">
        <f>IF(D32="","",D32*$B32)</f>
        <v/>
      </c>
      <c r="F32" s="51"/>
      <c r="G32" s="4" t="str">
        <f t="shared" ref="G32:G46" si="9">IF(F32="","",F32*$B32)</f>
        <v/>
      </c>
      <c r="H32" s="51">
        <v>1800</v>
      </c>
      <c r="I32" s="4">
        <f t="shared" ref="I32:I46" si="10">IF(H32="","",H32*$B32)</f>
        <v>0</v>
      </c>
      <c r="J32" s="17">
        <f>SUM(E32,G32,I32)</f>
        <v>0</v>
      </c>
    </row>
    <row r="33" spans="1:10">
      <c r="A33" s="66" t="s">
        <v>79</v>
      </c>
      <c r="B33" s="6">
        <v>0</v>
      </c>
      <c r="C33" s="42" t="s">
        <v>38</v>
      </c>
      <c r="D33" s="51"/>
      <c r="E33" s="52"/>
      <c r="F33" s="51"/>
      <c r="G33" s="4" t="str">
        <f t="shared" si="9"/>
        <v/>
      </c>
      <c r="H33" s="51">
        <v>300</v>
      </c>
      <c r="I33" s="4">
        <f t="shared" si="10"/>
        <v>0</v>
      </c>
      <c r="J33" s="17">
        <f t="shared" ref="J33:J46" si="11">SUM(E33,G33,I33)</f>
        <v>0</v>
      </c>
    </row>
    <row r="34" spans="1:10">
      <c r="A34" s="41" t="s">
        <v>23</v>
      </c>
      <c r="B34" s="44">
        <v>0</v>
      </c>
      <c r="C34" s="3" t="s">
        <v>38</v>
      </c>
      <c r="D34" s="51"/>
      <c r="E34" s="52" t="str">
        <f t="shared" ref="E34:E46" si="12">IF(D34="","",D34*$B34)</f>
        <v/>
      </c>
      <c r="F34" s="51"/>
      <c r="G34" s="4" t="str">
        <f t="shared" si="9"/>
        <v/>
      </c>
      <c r="H34" s="51">
        <v>125</v>
      </c>
      <c r="I34" s="4">
        <f t="shared" si="10"/>
        <v>0</v>
      </c>
      <c r="J34" s="17">
        <f t="shared" si="11"/>
        <v>0</v>
      </c>
    </row>
    <row r="35" spans="1:10">
      <c r="A35" s="41" t="s">
        <v>24</v>
      </c>
      <c r="B35" s="44">
        <v>0</v>
      </c>
      <c r="C35" s="3" t="s">
        <v>38</v>
      </c>
      <c r="D35" s="51"/>
      <c r="E35" s="52" t="str">
        <f t="shared" si="12"/>
        <v/>
      </c>
      <c r="F35" s="51"/>
      <c r="G35" s="4" t="str">
        <f t="shared" si="9"/>
        <v/>
      </c>
      <c r="H35" s="51">
        <v>95</v>
      </c>
      <c r="I35" s="4">
        <f t="shared" si="10"/>
        <v>0</v>
      </c>
      <c r="J35" s="17">
        <f t="shared" si="11"/>
        <v>0</v>
      </c>
    </row>
    <row r="36" spans="1:10">
      <c r="A36" s="43" t="s">
        <v>57</v>
      </c>
      <c r="B36" s="6">
        <v>0</v>
      </c>
      <c r="C36" s="3" t="s">
        <v>38</v>
      </c>
      <c r="D36" s="51"/>
      <c r="E36" s="52" t="str">
        <f t="shared" si="12"/>
        <v/>
      </c>
      <c r="F36" s="51"/>
      <c r="G36" s="4" t="str">
        <f t="shared" si="9"/>
        <v/>
      </c>
      <c r="H36" s="51">
        <v>650</v>
      </c>
      <c r="I36" s="4">
        <f t="shared" si="10"/>
        <v>0</v>
      </c>
      <c r="J36" s="17">
        <f t="shared" si="11"/>
        <v>0</v>
      </c>
    </row>
    <row r="37" spans="1:10">
      <c r="A37" s="43" t="s">
        <v>59</v>
      </c>
      <c r="B37" s="6">
        <v>0</v>
      </c>
      <c r="C37" s="3" t="s">
        <v>38</v>
      </c>
      <c r="D37" s="51"/>
      <c r="E37" s="52" t="str">
        <f t="shared" si="12"/>
        <v/>
      </c>
      <c r="F37" s="51">
        <v>650</v>
      </c>
      <c r="G37" s="4">
        <f t="shared" si="9"/>
        <v>0</v>
      </c>
      <c r="H37" s="51"/>
      <c r="I37" s="4" t="str">
        <f t="shared" si="10"/>
        <v/>
      </c>
      <c r="J37" s="17">
        <f t="shared" si="11"/>
        <v>0</v>
      </c>
    </row>
    <row r="38" spans="1:10">
      <c r="A38" s="43" t="s">
        <v>60</v>
      </c>
      <c r="B38" s="6">
        <v>0</v>
      </c>
      <c r="C38" s="3" t="s">
        <v>38</v>
      </c>
      <c r="D38" s="51"/>
      <c r="E38" s="52" t="str">
        <f t="shared" si="12"/>
        <v/>
      </c>
      <c r="F38" s="51">
        <v>200</v>
      </c>
      <c r="G38" s="4">
        <f t="shared" si="9"/>
        <v>0</v>
      </c>
      <c r="H38" s="51">
        <v>500</v>
      </c>
      <c r="I38" s="4">
        <f t="shared" si="10"/>
        <v>0</v>
      </c>
      <c r="J38" s="17">
        <f t="shared" si="11"/>
        <v>0</v>
      </c>
    </row>
    <row r="39" spans="1:10">
      <c r="A39" s="41" t="s">
        <v>30</v>
      </c>
      <c r="B39" s="6">
        <v>0</v>
      </c>
      <c r="C39" s="3" t="s">
        <v>38</v>
      </c>
      <c r="D39" s="51"/>
      <c r="E39" s="52" t="str">
        <f t="shared" si="12"/>
        <v/>
      </c>
      <c r="F39" s="51"/>
      <c r="G39" s="4" t="str">
        <f t="shared" si="9"/>
        <v/>
      </c>
      <c r="H39" s="51">
        <v>450</v>
      </c>
      <c r="I39" s="4">
        <f t="shared" si="10"/>
        <v>0</v>
      </c>
      <c r="J39" s="17">
        <f t="shared" si="11"/>
        <v>0</v>
      </c>
    </row>
    <row r="40" spans="1:10">
      <c r="A40" s="43" t="s">
        <v>63</v>
      </c>
      <c r="B40" s="6">
        <v>0</v>
      </c>
      <c r="C40" s="42" t="s">
        <v>38</v>
      </c>
      <c r="D40" s="51"/>
      <c r="E40" s="52" t="str">
        <f t="shared" si="12"/>
        <v/>
      </c>
      <c r="F40" s="51"/>
      <c r="G40" s="4" t="str">
        <f t="shared" si="9"/>
        <v/>
      </c>
      <c r="H40" s="51">
        <v>900</v>
      </c>
      <c r="I40" s="4">
        <f t="shared" si="10"/>
        <v>0</v>
      </c>
      <c r="J40" s="17">
        <f t="shared" si="11"/>
        <v>0</v>
      </c>
    </row>
    <row r="41" spans="1:10">
      <c r="A41" s="41" t="s">
        <v>31</v>
      </c>
      <c r="B41" s="6">
        <v>0</v>
      </c>
      <c r="C41" s="42" t="s">
        <v>38</v>
      </c>
      <c r="D41" s="51"/>
      <c r="E41" s="52" t="str">
        <f t="shared" si="12"/>
        <v/>
      </c>
      <c r="F41" s="51"/>
      <c r="G41" s="4" t="str">
        <f t="shared" si="9"/>
        <v/>
      </c>
      <c r="H41" s="51">
        <v>750</v>
      </c>
      <c r="I41" s="4">
        <f t="shared" si="10"/>
        <v>0</v>
      </c>
      <c r="J41" s="17">
        <f t="shared" si="11"/>
        <v>0</v>
      </c>
    </row>
    <row r="42" spans="1:10">
      <c r="A42" s="43" t="s">
        <v>64</v>
      </c>
      <c r="B42" s="6">
        <v>4</v>
      </c>
      <c r="C42" s="3" t="s">
        <v>38</v>
      </c>
      <c r="D42" s="51"/>
      <c r="E42" s="52" t="str">
        <f t="shared" si="12"/>
        <v/>
      </c>
      <c r="F42" s="51"/>
      <c r="G42" s="4" t="str">
        <f t="shared" si="9"/>
        <v/>
      </c>
      <c r="H42" s="51">
        <v>150</v>
      </c>
      <c r="I42" s="4">
        <f t="shared" si="10"/>
        <v>600</v>
      </c>
      <c r="J42" s="17">
        <f t="shared" si="11"/>
        <v>600</v>
      </c>
    </row>
    <row r="43" spans="1:10">
      <c r="A43" s="41" t="s">
        <v>33</v>
      </c>
      <c r="B43" s="6">
        <v>0</v>
      </c>
      <c r="C43" s="3" t="s">
        <v>38</v>
      </c>
      <c r="D43" s="51"/>
      <c r="E43" s="52" t="str">
        <f t="shared" si="12"/>
        <v/>
      </c>
      <c r="F43" s="51">
        <v>200</v>
      </c>
      <c r="G43" s="4">
        <f t="shared" si="9"/>
        <v>0</v>
      </c>
      <c r="H43" s="51"/>
      <c r="I43" s="4" t="str">
        <f t="shared" si="10"/>
        <v/>
      </c>
      <c r="J43" s="17">
        <f t="shared" si="11"/>
        <v>0</v>
      </c>
    </row>
    <row r="44" spans="1:10">
      <c r="A44" s="41" t="s">
        <v>80</v>
      </c>
      <c r="B44" s="6">
        <v>0</v>
      </c>
      <c r="C44" s="3" t="s">
        <v>38</v>
      </c>
      <c r="D44" s="51"/>
      <c r="E44" s="52" t="str">
        <f t="shared" si="12"/>
        <v/>
      </c>
      <c r="F44" s="51"/>
      <c r="G44" s="4" t="str">
        <f t="shared" si="9"/>
        <v/>
      </c>
      <c r="H44" s="51">
        <v>300</v>
      </c>
      <c r="I44" s="4">
        <f t="shared" si="10"/>
        <v>0</v>
      </c>
      <c r="J44" s="17">
        <f t="shared" si="11"/>
        <v>0</v>
      </c>
    </row>
    <row r="45" spans="1:10">
      <c r="A45" s="41" t="s">
        <v>45</v>
      </c>
      <c r="B45" s="6">
        <v>0</v>
      </c>
      <c r="C45" s="3" t="s">
        <v>38</v>
      </c>
      <c r="D45" s="51"/>
      <c r="E45" s="52" t="str">
        <f t="shared" si="12"/>
        <v/>
      </c>
      <c r="F45" s="51"/>
      <c r="G45" s="4" t="str">
        <f t="shared" si="9"/>
        <v/>
      </c>
      <c r="H45" s="51">
        <v>350</v>
      </c>
      <c r="I45" s="4">
        <f t="shared" si="10"/>
        <v>0</v>
      </c>
      <c r="J45" s="17">
        <f t="shared" si="11"/>
        <v>0</v>
      </c>
    </row>
    <row r="46" spans="1:10">
      <c r="A46" s="43" t="s">
        <v>65</v>
      </c>
      <c r="B46" s="6">
        <v>0</v>
      </c>
      <c r="C46" s="3" t="s">
        <v>38</v>
      </c>
      <c r="D46" s="51"/>
      <c r="E46" s="52" t="str">
        <f t="shared" si="12"/>
        <v/>
      </c>
      <c r="F46" s="51">
        <v>550</v>
      </c>
      <c r="G46" s="4">
        <f t="shared" si="9"/>
        <v>0</v>
      </c>
      <c r="H46" s="51">
        <v>1700</v>
      </c>
      <c r="I46" s="4">
        <f t="shared" si="10"/>
        <v>0</v>
      </c>
      <c r="J46" s="17">
        <f t="shared" si="11"/>
        <v>0</v>
      </c>
    </row>
    <row r="47" spans="1:10">
      <c r="A47" s="16"/>
      <c r="B47" s="6"/>
      <c r="C47" s="3"/>
      <c r="D47" s="51"/>
      <c r="E47" s="52"/>
      <c r="F47" s="51"/>
      <c r="G47" s="52"/>
      <c r="H47" s="51"/>
      <c r="I47" s="4"/>
      <c r="J47" s="17"/>
    </row>
    <row r="48" spans="1:10" s="9" customFormat="1" ht="13.5" thickBot="1">
      <c r="A48" s="18" t="s">
        <v>14</v>
      </c>
      <c r="B48" s="19"/>
      <c r="C48" s="20"/>
      <c r="D48" s="53"/>
      <c r="E48" s="54">
        <f>SUM(E31:E47)</f>
        <v>0</v>
      </c>
      <c r="F48" s="53"/>
      <c r="G48" s="54">
        <f>SUM(G31:G47)</f>
        <v>0</v>
      </c>
      <c r="H48" s="53"/>
      <c r="I48" s="54">
        <f>SUM(I31:I47)</f>
        <v>600</v>
      </c>
      <c r="J48" s="54">
        <f>SUM(J31:J47)</f>
        <v>600</v>
      </c>
    </row>
    <row r="49" spans="1:10" ht="13.5" thickBot="1">
      <c r="B49" s="7"/>
      <c r="D49" s="55"/>
      <c r="E49" s="56"/>
      <c r="F49" s="55"/>
      <c r="G49" s="56"/>
      <c r="H49" s="55"/>
      <c r="I49" s="5"/>
      <c r="J49" s="10"/>
    </row>
    <row r="50" spans="1:10">
      <c r="A50" s="13" t="s">
        <v>34</v>
      </c>
      <c r="B50" s="23"/>
      <c r="C50" s="14"/>
      <c r="D50" s="57"/>
      <c r="E50" s="58"/>
      <c r="F50" s="57"/>
      <c r="G50" s="58"/>
      <c r="H50" s="57"/>
      <c r="I50" s="24"/>
      <c r="J50" s="25"/>
    </row>
    <row r="51" spans="1:10">
      <c r="A51" s="43" t="s">
        <v>72</v>
      </c>
      <c r="B51" s="65">
        <v>0</v>
      </c>
      <c r="C51" s="42" t="s">
        <v>66</v>
      </c>
      <c r="D51" s="51">
        <v>320</v>
      </c>
      <c r="E51" s="52">
        <f>IF(D51="","",D51*$B51)</f>
        <v>0</v>
      </c>
      <c r="F51" s="51">
        <v>10</v>
      </c>
      <c r="G51" s="4">
        <f t="shared" ref="G51" si="13">IF(F51="","",F51*$B51)</f>
        <v>0</v>
      </c>
      <c r="H51" s="51"/>
      <c r="I51" s="4" t="str">
        <f t="shared" ref="I51:I52" si="14">IF(H51="","",H51*$B51)</f>
        <v/>
      </c>
      <c r="J51" s="17">
        <f>SUM(E51,G51,I51)</f>
        <v>0</v>
      </c>
    </row>
    <row r="52" spans="1:10">
      <c r="A52" s="43" t="s">
        <v>67</v>
      </c>
      <c r="B52" s="65">
        <v>2</v>
      </c>
      <c r="C52" s="42" t="s">
        <v>68</v>
      </c>
      <c r="D52" s="51"/>
      <c r="E52" s="52" t="str">
        <f>IF(D52="","",D52*$B52)</f>
        <v/>
      </c>
      <c r="F52" s="51"/>
      <c r="G52" s="52" t="str">
        <f>IF(F52="","",F52*$B52*1.0825)</f>
        <v/>
      </c>
      <c r="H52" s="51">
        <v>450</v>
      </c>
      <c r="I52" s="4">
        <f t="shared" si="14"/>
        <v>900</v>
      </c>
      <c r="J52" s="17">
        <f>SUM(E52,G52,I52)</f>
        <v>900</v>
      </c>
    </row>
    <row r="53" spans="1:10">
      <c r="A53" s="16"/>
      <c r="B53" s="6"/>
      <c r="C53" s="3"/>
      <c r="D53" s="51"/>
      <c r="E53" s="52"/>
      <c r="F53" s="51"/>
      <c r="G53" s="52"/>
      <c r="H53" s="51"/>
      <c r="I53" s="4"/>
      <c r="J53" s="17"/>
    </row>
    <row r="54" spans="1:10" s="9" customFormat="1" ht="13.5" thickBot="1">
      <c r="A54" s="18" t="s">
        <v>14</v>
      </c>
      <c r="B54" s="19"/>
      <c r="C54" s="20"/>
      <c r="D54" s="53"/>
      <c r="E54" s="54">
        <f>SUM(E50:E53)</f>
        <v>0</v>
      </c>
      <c r="F54" s="53"/>
      <c r="G54" s="54">
        <f>SUM(G50:G53)</f>
        <v>0</v>
      </c>
      <c r="H54" s="53"/>
      <c r="I54" s="54">
        <f>SUM(I50:I53)</f>
        <v>900</v>
      </c>
      <c r="J54" s="54">
        <f>SUM(J50:J53)</f>
        <v>900</v>
      </c>
    </row>
    <row r="55" spans="1:10" ht="13.5" thickBot="1">
      <c r="B55" s="7"/>
      <c r="D55" s="55"/>
      <c r="E55" s="56"/>
      <c r="F55" s="55"/>
      <c r="G55" s="56"/>
      <c r="H55" s="55"/>
      <c r="I55" s="5"/>
      <c r="J55" s="10"/>
    </row>
    <row r="56" spans="1:10">
      <c r="A56" s="13" t="s">
        <v>69</v>
      </c>
      <c r="B56" s="23"/>
      <c r="C56" s="14"/>
      <c r="D56" s="57"/>
      <c r="E56" s="58"/>
      <c r="F56" s="57"/>
      <c r="G56" s="58"/>
      <c r="H56" s="57"/>
      <c r="I56" s="24"/>
      <c r="J56" s="25"/>
    </row>
    <row r="57" spans="1:10">
      <c r="A57" s="41" t="s">
        <v>35</v>
      </c>
      <c r="B57" s="44">
        <v>4</v>
      </c>
      <c r="C57" s="3" t="s">
        <v>38</v>
      </c>
      <c r="D57" s="51"/>
      <c r="E57" s="52" t="str">
        <f>IF(D57="","",D57*$B57)</f>
        <v/>
      </c>
      <c r="F57" s="51"/>
      <c r="G57" s="52" t="str">
        <f>IF(F57="","",F57*$B57*1.0825)</f>
        <v/>
      </c>
      <c r="H57" s="51">
        <v>550</v>
      </c>
      <c r="I57" s="4">
        <f t="shared" ref="I57:I60" si="15">IF(H57="","",H57*$B57)</f>
        <v>2200</v>
      </c>
      <c r="J57" s="17">
        <f>SUM(E57,G57,I57)</f>
        <v>2200</v>
      </c>
    </row>
    <row r="58" spans="1:10">
      <c r="A58" s="41" t="s">
        <v>36</v>
      </c>
      <c r="B58" s="44">
        <v>0</v>
      </c>
      <c r="C58" s="3" t="s">
        <v>38</v>
      </c>
      <c r="D58" s="51"/>
      <c r="E58" s="52" t="str">
        <f>IF(D58="","",D58*$B58)</f>
        <v/>
      </c>
      <c r="F58" s="51"/>
      <c r="G58" s="52" t="str">
        <f>IF(F58="","",F58*$B58*1.0825)</f>
        <v/>
      </c>
      <c r="H58" s="51">
        <v>550</v>
      </c>
      <c r="I58" s="4">
        <f t="shared" si="15"/>
        <v>0</v>
      </c>
      <c r="J58" s="17">
        <f>SUM(E58,G58,I58)</f>
        <v>0</v>
      </c>
    </row>
    <row r="59" spans="1:10">
      <c r="A59" s="43" t="s">
        <v>70</v>
      </c>
      <c r="B59" s="44">
        <v>4</v>
      </c>
      <c r="C59" s="42" t="s">
        <v>38</v>
      </c>
      <c r="D59" s="51"/>
      <c r="E59" s="52" t="str">
        <f>IF(D59="","",D59*$B59)</f>
        <v/>
      </c>
      <c r="F59" s="51"/>
      <c r="G59" s="52" t="str">
        <f>IF(F59="","",F59*$B59*1.0825)</f>
        <v/>
      </c>
      <c r="H59" s="51">
        <v>500</v>
      </c>
      <c r="I59" s="4">
        <f t="shared" si="15"/>
        <v>2000</v>
      </c>
      <c r="J59" s="17">
        <f>SUM(E59,G59,I59)</f>
        <v>2000</v>
      </c>
    </row>
    <row r="60" spans="1:10">
      <c r="A60" s="43" t="s">
        <v>71</v>
      </c>
      <c r="B60" s="44">
        <v>4</v>
      </c>
      <c r="C60" s="42" t="s">
        <v>38</v>
      </c>
      <c r="D60" s="51"/>
      <c r="E60" s="52" t="str">
        <f>IF(D60="","",D60*$B60)</f>
        <v/>
      </c>
      <c r="F60" s="51"/>
      <c r="G60" s="52" t="str">
        <f>IF(F60="","",F60*$B60*1.0825)</f>
        <v/>
      </c>
      <c r="H60" s="51">
        <v>100</v>
      </c>
      <c r="I60" s="4">
        <f t="shared" si="15"/>
        <v>400</v>
      </c>
      <c r="J60" s="17">
        <f>SUM(E60,G60,I60)</f>
        <v>400</v>
      </c>
    </row>
    <row r="61" spans="1:10">
      <c r="A61" s="16"/>
      <c r="B61" s="6"/>
      <c r="C61" s="3"/>
      <c r="D61" s="51"/>
      <c r="E61" s="52"/>
      <c r="F61" s="51"/>
      <c r="G61" s="52"/>
      <c r="H61" s="51"/>
      <c r="I61" s="4"/>
      <c r="J61" s="17"/>
    </row>
    <row r="62" spans="1:10" s="9" customFormat="1" ht="13.5" thickBot="1">
      <c r="A62" s="18" t="s">
        <v>14</v>
      </c>
      <c r="B62" s="19"/>
      <c r="C62" s="20"/>
      <c r="D62" s="53"/>
      <c r="E62" s="54">
        <f>SUM(E56:E61)</f>
        <v>0</v>
      </c>
      <c r="F62" s="53"/>
      <c r="G62" s="54">
        <f>SUM(G56:G61)</f>
        <v>0</v>
      </c>
      <c r="H62" s="53"/>
      <c r="I62" s="54">
        <f>SUM(I56:I61)</f>
        <v>4600</v>
      </c>
      <c r="J62" s="54">
        <f>SUM(J56:J61)</f>
        <v>4600</v>
      </c>
    </row>
    <row r="63" spans="1:10" ht="13.5" thickBot="1">
      <c r="B63" s="7"/>
      <c r="D63" s="55"/>
      <c r="E63" s="56"/>
      <c r="F63" s="55"/>
      <c r="G63" s="56"/>
      <c r="H63" s="55"/>
      <c r="I63" s="5"/>
      <c r="J63" s="10"/>
    </row>
    <row r="64" spans="1:10">
      <c r="A64" s="13" t="s">
        <v>37</v>
      </c>
      <c r="B64" s="23"/>
      <c r="C64" s="14"/>
      <c r="D64" s="57"/>
      <c r="E64" s="58"/>
      <c r="F64" s="57"/>
      <c r="G64" s="58"/>
      <c r="H64" s="57"/>
      <c r="I64" s="24"/>
      <c r="J64" s="25"/>
    </row>
    <row r="65" spans="1:10">
      <c r="A65" s="32" t="s">
        <v>15</v>
      </c>
      <c r="B65" s="6"/>
      <c r="C65" s="3" t="s">
        <v>39</v>
      </c>
      <c r="D65" s="51"/>
      <c r="E65" s="52">
        <f>E16</f>
        <v>34000</v>
      </c>
      <c r="F65" s="51"/>
      <c r="G65" s="52">
        <f>G16</f>
        <v>0</v>
      </c>
      <c r="H65" s="51"/>
      <c r="I65" s="4">
        <f>I16</f>
        <v>10920</v>
      </c>
      <c r="J65" s="17">
        <f>J16</f>
        <v>44920</v>
      </c>
    </row>
    <row r="66" spans="1:10">
      <c r="A66" s="32" t="s">
        <v>16</v>
      </c>
      <c r="B66" s="6"/>
      <c r="C66" s="3" t="s">
        <v>39</v>
      </c>
      <c r="D66" s="51"/>
      <c r="E66" s="52">
        <f>E23</f>
        <v>74000</v>
      </c>
      <c r="F66" s="51"/>
      <c r="G66" s="52">
        <f>G23</f>
        <v>0</v>
      </c>
      <c r="H66" s="51"/>
      <c r="I66" s="4">
        <f>I23</f>
        <v>0</v>
      </c>
      <c r="J66" s="17">
        <f>J23</f>
        <v>74000</v>
      </c>
    </row>
    <row r="67" spans="1:10">
      <c r="A67" s="32" t="s">
        <v>20</v>
      </c>
      <c r="B67" s="6"/>
      <c r="C67" s="3" t="s">
        <v>39</v>
      </c>
      <c r="D67" s="51"/>
      <c r="E67" s="52">
        <f>E29</f>
        <v>0</v>
      </c>
      <c r="F67" s="51"/>
      <c r="G67" s="52">
        <f>G29</f>
        <v>0</v>
      </c>
      <c r="H67" s="51"/>
      <c r="I67" s="4">
        <f>I29</f>
        <v>1200</v>
      </c>
      <c r="J67" s="17">
        <f>J29</f>
        <v>1200</v>
      </c>
    </row>
    <row r="68" spans="1:10">
      <c r="A68" s="32" t="s">
        <v>22</v>
      </c>
      <c r="B68" s="6"/>
      <c r="C68" s="3" t="s">
        <v>39</v>
      </c>
      <c r="D68" s="51"/>
      <c r="E68" s="52">
        <f>E48</f>
        <v>0</v>
      </c>
      <c r="F68" s="51"/>
      <c r="G68" s="52">
        <f>G48</f>
        <v>0</v>
      </c>
      <c r="H68" s="51"/>
      <c r="I68" s="4">
        <f>I48</f>
        <v>600</v>
      </c>
      <c r="J68" s="17">
        <f>J48</f>
        <v>600</v>
      </c>
    </row>
    <row r="69" spans="1:10">
      <c r="A69" s="32" t="s">
        <v>34</v>
      </c>
      <c r="B69" s="6"/>
      <c r="C69" s="3" t="s">
        <v>39</v>
      </c>
      <c r="D69" s="51"/>
      <c r="E69" s="52">
        <f>E54</f>
        <v>0</v>
      </c>
      <c r="F69" s="51"/>
      <c r="G69" s="52">
        <f>G54</f>
        <v>0</v>
      </c>
      <c r="H69" s="51"/>
      <c r="I69" s="4">
        <f>I54</f>
        <v>900</v>
      </c>
      <c r="J69" s="17">
        <f>J54</f>
        <v>900</v>
      </c>
    </row>
    <row r="70" spans="1:10">
      <c r="A70" s="32" t="s">
        <v>69</v>
      </c>
      <c r="B70" s="6"/>
      <c r="C70" s="3" t="s">
        <v>39</v>
      </c>
      <c r="D70" s="51"/>
      <c r="E70" s="52">
        <f>E62</f>
        <v>0</v>
      </c>
      <c r="F70" s="51"/>
      <c r="G70" s="52">
        <f>G62</f>
        <v>0</v>
      </c>
      <c r="H70" s="51"/>
      <c r="I70" s="4">
        <f>I62</f>
        <v>4600</v>
      </c>
      <c r="J70" s="17">
        <f>J62</f>
        <v>4600</v>
      </c>
    </row>
    <row r="71" spans="1:10">
      <c r="A71" s="72" t="s">
        <v>86</v>
      </c>
      <c r="B71" s="73">
        <v>7.7499999999999999E-2</v>
      </c>
      <c r="C71" s="3" t="s">
        <v>85</v>
      </c>
      <c r="D71" s="51"/>
      <c r="E71" s="52"/>
      <c r="F71" s="51">
        <f>SUM(G65:G70)</f>
        <v>0</v>
      </c>
      <c r="G71" s="52">
        <f t="shared" ref="G71" si="16">IF(F71="","",F71*$B71)</f>
        <v>0</v>
      </c>
      <c r="H71" s="51"/>
      <c r="I71" s="4"/>
      <c r="J71" s="17">
        <f>E71+G71+I71</f>
        <v>0</v>
      </c>
    </row>
    <row r="72" spans="1:10">
      <c r="A72" s="26"/>
      <c r="B72" s="11"/>
      <c r="C72" s="12"/>
      <c r="D72" s="59"/>
      <c r="E72" s="60"/>
      <c r="F72" s="59"/>
      <c r="G72" s="60"/>
      <c r="H72" s="59"/>
      <c r="I72" s="8"/>
      <c r="J72" s="27"/>
    </row>
    <row r="73" spans="1:10" ht="15.75" thickBot="1">
      <c r="A73" s="28" t="s">
        <v>46</v>
      </c>
      <c r="B73" s="29"/>
      <c r="C73" s="29"/>
      <c r="D73" s="61"/>
      <c r="E73" s="62">
        <f>SUM(E65:E71)</f>
        <v>108000</v>
      </c>
      <c r="F73" s="63"/>
      <c r="G73" s="62">
        <f>SUM(G65:G71)</f>
        <v>0</v>
      </c>
      <c r="H73" s="63"/>
      <c r="I73" s="30">
        <f>SUM(I65:I71)</f>
        <v>18220</v>
      </c>
      <c r="J73" s="31">
        <f>SUM(J65:J71)</f>
        <v>126220</v>
      </c>
    </row>
    <row r="74" spans="1:10">
      <c r="H74" s="48" t="s">
        <v>84</v>
      </c>
      <c r="I74" s="71">
        <f>E73+G73+I73</f>
        <v>126220</v>
      </c>
      <c r="J74" s="9" t="str">
        <f>IF(J73=I74, "Good", "Problem")</f>
        <v>Good</v>
      </c>
    </row>
  </sheetData>
  <sheetProtection selectLockedCells="1" selectUnlockedCells="1"/>
  <mergeCells count="3">
    <mergeCell ref="D4:E4"/>
    <mergeCell ref="F4:G4"/>
    <mergeCell ref="H4:I4"/>
  </mergeCells>
  <printOptions horizontalCentered="1"/>
  <pageMargins left="0.37" right="0.4" top="0.75" bottom="0.51" header="0.28999999999999998" footer="0.25"/>
  <pageSetup scale="81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GCs from NTP</vt:lpstr>
      <vt:lpstr>GCs Extension</vt:lpstr>
      <vt:lpstr>'GCs Extension'!Print_Titles</vt:lpstr>
      <vt:lpstr>'GCs from NTP'!Print_Titles</vt:lpstr>
    </vt:vector>
  </TitlesOfParts>
  <Company>Henselphelps Construction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DMS1</cp:lastModifiedBy>
  <cp:lastPrinted>2012-01-29T05:39:32Z</cp:lastPrinted>
  <dcterms:created xsi:type="dcterms:W3CDTF">2007-12-11T02:18:55Z</dcterms:created>
  <dcterms:modified xsi:type="dcterms:W3CDTF">2013-01-12T21:30:13Z</dcterms:modified>
</cp:coreProperties>
</file>