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autoCompressPictures="0" defaultThemeVersion="124226"/>
  <mc:AlternateContent xmlns:mc="http://schemas.openxmlformats.org/markup-compatibility/2006">
    <mc:Choice Requires="x15">
      <x15ac:absPath xmlns:x15ac="http://schemas.microsoft.com/office/spreadsheetml/2010/11/ac" url="C:\Users\CollinW\Box Sync\ASC Competition - PM\ASC 2017 - GATTACA\Problem Development\General Condition\Issue to Students\"/>
    </mc:Choice>
  </mc:AlternateContent>
  <bookViews>
    <workbookView xWindow="0" yWindow="0" windowWidth="25200" windowHeight="11985" activeTab="2"/>
  </bookViews>
  <sheets>
    <sheet name="INSTRUCTIONS" sheetId="7" r:id="rId1"/>
    <sheet name="Labor Projection Worksheet" sheetId="11" r:id="rId2"/>
    <sheet name="GCs - Full Project" sheetId="12" r:id="rId3"/>
    <sheet name="Hourly Rates" sheetId="4" r:id="rId4"/>
    <sheet name="Jobsite Operations" sheetId="8" r:id="rId5"/>
  </sheets>
  <externalReferences>
    <externalReference r:id="rId6"/>
  </externalReferences>
  <definedNames>
    <definedName name="_xlnm.Print_Area" localSheetId="1">'Labor Projection Worksheet'!$A$1:$I$22</definedName>
    <definedName name="rngAddOn1Desc" localSheetId="2">#REF!</definedName>
    <definedName name="rngAddOn1Desc">#REF!</definedName>
    <definedName name="rngAddOn1Lump" localSheetId="2">#REF!</definedName>
    <definedName name="rngAddOn1Lump">#REF!</definedName>
    <definedName name="rngArchitect" localSheetId="2">#REF!</definedName>
    <definedName name="rngArchitect">#REF!</definedName>
    <definedName name="rngBidDate" localSheetId="2">#REF!</definedName>
    <definedName name="rngBidDate">#REF!</definedName>
    <definedName name="rngBuildingType" localSheetId="2">#REF!</definedName>
    <definedName name="rngBuildingType">#REF!</definedName>
    <definedName name="rngClientName" localSheetId="2">#REF!</definedName>
    <definedName name="rngClientName">#REF!</definedName>
    <definedName name="rngDPRJobNum" localSheetId="2">#REF!</definedName>
    <definedName name="rngDPRJobNum">#REF!</definedName>
    <definedName name="rngDuration" localSheetId="2">#REF!</definedName>
    <definedName name="rngDuration">#REF!</definedName>
    <definedName name="rngDurationUnit" localSheetId="2">#REF!</definedName>
    <definedName name="rngDurationUnit">#REF!</definedName>
    <definedName name="rngEstCityState" localSheetId="2">#REF!</definedName>
    <definedName name="rngEstCityState">#REF!</definedName>
    <definedName name="rngEstDesc" localSheetId="2">#REF!</definedName>
    <definedName name="rngEstDesc">#REF!</definedName>
    <definedName name="rngEstimator" localSheetId="2">#REF!</definedName>
    <definedName name="rngEstimator">#REF!</definedName>
    <definedName name="rngEstNum" localSheetId="2">#REF!</definedName>
    <definedName name="rngEstNum">#REF!</definedName>
    <definedName name="rngExecAddonStart" localSheetId="2">#REF!</definedName>
    <definedName name="rngExecAddonStart">#REF!</definedName>
    <definedName name="rngExecArchitect" localSheetId="2">#REF!</definedName>
    <definedName name="rngExecArchitect">#REF!</definedName>
    <definedName name="rngExecBidDate" localSheetId="2">#REF!</definedName>
    <definedName name="rngExecBidDate">#REF!</definedName>
    <definedName name="rngExecBuildingType" localSheetId="2">#REF!</definedName>
    <definedName name="rngExecBuildingType">#REF!</definedName>
    <definedName name="rngExecClientCityState" localSheetId="2">#REF!</definedName>
    <definedName name="rngExecClientCityState">#REF!</definedName>
    <definedName name="rngExecClientName" localSheetId="2">#REF!</definedName>
    <definedName name="rngExecClientName">#REF!</definedName>
    <definedName name="rngExecDuration" localSheetId="2">#REF!</definedName>
    <definedName name="rngExecDuration">#REF!</definedName>
    <definedName name="rngExecDurationUnit" localSheetId="2">#REF!</definedName>
    <definedName name="rngExecDurationUnit">#REF!</definedName>
    <definedName name="rngExecEstCityState" localSheetId="2">#REF!</definedName>
    <definedName name="rngExecEstCityState">#REF!</definedName>
    <definedName name="rngExecEstDesc" localSheetId="2">#REF!</definedName>
    <definedName name="rngExecEstDesc">#REF!</definedName>
    <definedName name="rngExecEstimator" localSheetId="2">#REF!</definedName>
    <definedName name="rngExecEstimator">#REF!</definedName>
    <definedName name="rngExecJobSize" localSheetId="2">#REF!</definedName>
    <definedName name="rngExecJobSize">#REF!</definedName>
    <definedName name="rngExecJobUnit" localSheetId="2">#REF!</definedName>
    <definedName name="rngExecJobUnit">#REF!</definedName>
    <definedName name="rngExecJobUnit2" localSheetId="2">#REF!</definedName>
    <definedName name="rngExecJobUnit2">#REF!</definedName>
    <definedName name="rngExecProjectName" localSheetId="2">#REF!</definedName>
    <definedName name="rngExecProjectName">#REF!</definedName>
    <definedName name="rngExecProjectName2" localSheetId="2">#REF!</definedName>
    <definedName name="rngExecProjectName2">#REF!</definedName>
    <definedName name="rngExecProjectName3" localSheetId="2">#REF!</definedName>
    <definedName name="rngExecProjectName3">#REF!</definedName>
    <definedName name="rngExecProjName2" localSheetId="2">#REF!</definedName>
    <definedName name="rngExecProjName2">#REF!</definedName>
    <definedName name="rngExecTotalGrossArea" localSheetId="2">#REF!</definedName>
    <definedName name="rngExecTotalGrossArea">#REF!</definedName>
    <definedName name="rngJobSize" localSheetId="2">#REF!</definedName>
    <definedName name="rngJobSize">#REF!</definedName>
    <definedName name="rngJobUnit" localSheetId="2">#REF!</definedName>
    <definedName name="rngJobUnit">#REF!</definedName>
    <definedName name="rngProjectName" localSheetId="2">#REF!</definedName>
    <definedName name="rngProjectName">#REF!</definedName>
    <definedName name="rngProjectName2" localSheetId="2">#REF!</definedName>
    <definedName name="rngProjectName2">#REF!</definedName>
    <definedName name="rngProjectName3" localSheetId="2">#REF!</definedName>
    <definedName name="rngProjectName3">#REF!</definedName>
    <definedName name="rngSeqBUArchitect" localSheetId="2">#REF!</definedName>
    <definedName name="rngSeqBUArchitect">#REF!</definedName>
    <definedName name="rngSeqBUBidDate" localSheetId="2">#REF!</definedName>
    <definedName name="rngSeqBUBidDate">#REF!</definedName>
    <definedName name="rngSeqBUClientName" localSheetId="2">#REF!</definedName>
    <definedName name="rngSeqBUClientName">#REF!</definedName>
    <definedName name="rngSeqBUDataHeader" localSheetId="2">#REF!</definedName>
    <definedName name="rngSeqBUDataHeader">#REF!</definedName>
    <definedName name="rngSeqBUDPRJobNum" localSheetId="2">#REF!</definedName>
    <definedName name="rngSeqBUDPRJobNum">#REF!</definedName>
    <definedName name="rngSeqBUESTCityState" localSheetId="2">#REF!</definedName>
    <definedName name="rngSeqBUESTCityState">#REF!</definedName>
    <definedName name="rngSeqBUEstDesc" localSheetId="2">#REF!</definedName>
    <definedName name="rngSeqBUEstDesc">#REF!</definedName>
    <definedName name="rngSeqBUEstimator" localSheetId="2">#REF!</definedName>
    <definedName name="rngSeqBUEstimator">#REF!</definedName>
    <definedName name="rngSeqBUEstJobNum" localSheetId="2">#REF!</definedName>
    <definedName name="rngSeqBUEstJobNum">#REF!</definedName>
    <definedName name="rngSeqBUProjectName" localSheetId="2">#REF!</definedName>
    <definedName name="rngSeqBUProjectName">#REF!</definedName>
    <definedName name="rngSeqBUProjectName2" localSheetId="2">#REF!</definedName>
    <definedName name="rngSeqBUProjectName2">#REF!</definedName>
    <definedName name="rngSeqBUProjectName3" localSheetId="2">#REF!</definedName>
    <definedName name="rngSeqBUProjectName3">#REF!</definedName>
    <definedName name="rngSeqBUTitle" localSheetId="2">#REF!</definedName>
    <definedName name="rngSeqBUTitle">#REF!</definedName>
    <definedName name="rngSort1" localSheetId="2">#REF!</definedName>
    <definedName name="rngSort1">#REF!</definedName>
    <definedName name="rngSort2" localSheetId="2">#REF!</definedName>
    <definedName name="rngSort2">#REF!</definedName>
    <definedName name="rngSort3" localSheetId="2">#REF!</definedName>
    <definedName name="rngSort3">#REF!</definedName>
    <definedName name="rngSysAddon1Desc" localSheetId="2">#REF!</definedName>
    <definedName name="rngSysAddon1Desc">#REF!</definedName>
    <definedName name="rngSysAddon1Lump" localSheetId="2">#REF!</definedName>
    <definedName name="rngSysAddon1Lump">#REF!</definedName>
    <definedName name="rngSysBUArchitect" localSheetId="2">#REF!</definedName>
    <definedName name="rngSysBUArchitect">#REF!</definedName>
    <definedName name="rngSysBUBidDate" localSheetId="2">#REF!</definedName>
    <definedName name="rngSysBUBidDate">#REF!</definedName>
    <definedName name="rngSysBUClientName" localSheetId="2">#REF!</definedName>
    <definedName name="rngSysBUClientName">#REF!</definedName>
    <definedName name="rngSysBUDPRJobNum" localSheetId="2">#REF!</definedName>
    <definedName name="rngSysBUDPRJobNum">#REF!</definedName>
    <definedName name="rngSysBUEstCityState" localSheetId="2">#REF!</definedName>
    <definedName name="rngSysBUEstCityState">#REF!</definedName>
    <definedName name="rngSysBUEstDesc" localSheetId="2">#REF!</definedName>
    <definedName name="rngSysBUEstDesc">#REF!</definedName>
    <definedName name="rngSysBUEstimator" localSheetId="2">#REF!</definedName>
    <definedName name="rngSysBUEstimator">#REF!</definedName>
    <definedName name="rngSysBUEstJobNum" localSheetId="2">#REF!</definedName>
    <definedName name="rngSysBUEstJobNum">#REF!</definedName>
    <definedName name="rngSysBuildingType" localSheetId="2">#REF!</definedName>
    <definedName name="rngSysBuildingType">#REF!</definedName>
    <definedName name="rngSysBUProjectName" localSheetId="2">#REF!</definedName>
    <definedName name="rngSysBUProjectName">#REF!</definedName>
    <definedName name="rngSysBUProjectName2" localSheetId="2">#REF!</definedName>
    <definedName name="rngSysBUProjectName2">#REF!</definedName>
    <definedName name="rngSysBUProjectName3" localSheetId="2">#REF!</definedName>
    <definedName name="rngSysBUProjectName3">#REF!</definedName>
    <definedName name="rngSysDataStart" localSheetId="2">#REF!</definedName>
    <definedName name="rngSysDataStart">#REF!</definedName>
    <definedName name="rngSystemBUDataHeader" localSheetId="2">#REF!</definedName>
    <definedName name="rngSystemBUDataHeader">#REF!</definedName>
    <definedName name="rngTotalGrossArea" localSheetId="2">#REF!</definedName>
    <definedName name="rngTotalGrossArea">#REF!</definedName>
    <definedName name="rngTotalGrossUnit" localSheetId="2">#REF!</definedName>
    <definedName name="rngTotalGrossUnit">#REF!</definedName>
    <definedName name="ssAddOnPercent" localSheetId="2">#REF!</definedName>
    <definedName name="ssAddOnPercent">#REF!</definedName>
    <definedName name="ssAddOnRate" localSheetId="2">#REF!</definedName>
    <definedName name="ssAddOnRate">#REF!</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I82" i="12" l="1"/>
  <c r="J82" i="12" s="1"/>
  <c r="I81" i="12"/>
  <c r="I80" i="12"/>
  <c r="J80" i="12" s="1"/>
  <c r="I76" i="12"/>
  <c r="J76" i="12" s="1"/>
  <c r="I75" i="12"/>
  <c r="J75" i="12" s="1"/>
  <c r="I74" i="12"/>
  <c r="J74" i="12" s="1"/>
  <c r="I73" i="12"/>
  <c r="J73" i="12" s="1"/>
  <c r="I72" i="12"/>
  <c r="J72" i="12" s="1"/>
  <c r="I71" i="12"/>
  <c r="J71" i="12" s="1"/>
  <c r="I67" i="12"/>
  <c r="J67" i="12" s="1"/>
  <c r="I66" i="12"/>
  <c r="J66" i="12" s="1"/>
  <c r="I65" i="12"/>
  <c r="J65" i="12" s="1"/>
  <c r="I64" i="12"/>
  <c r="J64" i="12" s="1"/>
  <c r="I63" i="12"/>
  <c r="J63" i="12" s="1"/>
  <c r="I62" i="12"/>
  <c r="J62" i="12" s="1"/>
  <c r="I61" i="12"/>
  <c r="J61" i="12" s="1"/>
  <c r="I60" i="12"/>
  <c r="I56" i="12"/>
  <c r="J56" i="12" s="1"/>
  <c r="I55" i="12"/>
  <c r="J55" i="12" s="1"/>
  <c r="H54" i="12"/>
  <c r="I54" i="12" s="1"/>
  <c r="J54" i="12" s="1"/>
  <c r="I53" i="12"/>
  <c r="J53" i="12" s="1"/>
  <c r="H52" i="12"/>
  <c r="I52" i="12" s="1"/>
  <c r="J52" i="12" s="1"/>
  <c r="H51" i="12"/>
  <c r="I43" i="12"/>
  <c r="J43" i="12" s="1"/>
  <c r="F42" i="12"/>
  <c r="I42" i="12" s="1"/>
  <c r="J42" i="12" s="1"/>
  <c r="H41" i="12"/>
  <c r="F41" i="12"/>
  <c r="F40" i="12"/>
  <c r="I40" i="12" s="1"/>
  <c r="J40" i="12" s="1"/>
  <c r="F36" i="12"/>
  <c r="I36" i="12" s="1"/>
  <c r="J36" i="12" s="1"/>
  <c r="F35" i="12"/>
  <c r="I35" i="12" s="1"/>
  <c r="F31" i="12"/>
  <c r="I31" i="12" s="1"/>
  <c r="J31" i="12" s="1"/>
  <c r="F30" i="12"/>
  <c r="I30" i="12" s="1"/>
  <c r="J30" i="12" s="1"/>
  <c r="I29" i="12"/>
  <c r="F28" i="12"/>
  <c r="I28" i="12" s="1"/>
  <c r="J28" i="12" s="1"/>
  <c r="H24" i="12"/>
  <c r="H23" i="12"/>
  <c r="H22" i="12"/>
  <c r="H21" i="12"/>
  <c r="H20" i="12"/>
  <c r="H19" i="12"/>
  <c r="H18" i="12"/>
  <c r="H17" i="12"/>
  <c r="H9" i="12"/>
  <c r="F23" i="12" s="1"/>
  <c r="G3" i="12"/>
  <c r="G2" i="12"/>
  <c r="I83" i="12" l="1"/>
  <c r="I41" i="12"/>
  <c r="J41" i="12" s="1"/>
  <c r="F24" i="12"/>
  <c r="I24" i="12" s="1"/>
  <c r="J24" i="12" s="1"/>
  <c r="I68" i="12"/>
  <c r="J81" i="12"/>
  <c r="F20" i="12"/>
  <c r="I20" i="12" s="1"/>
  <c r="J20" i="12" s="1"/>
  <c r="J60" i="12"/>
  <c r="I44" i="12"/>
  <c r="L23" i="12"/>
  <c r="I23" i="12"/>
  <c r="J23" i="12" s="1"/>
  <c r="I37" i="12"/>
  <c r="J35" i="12"/>
  <c r="L20" i="12"/>
  <c r="I77" i="12"/>
  <c r="F21" i="12"/>
  <c r="F51" i="12"/>
  <c r="F17" i="12"/>
  <c r="I17" i="12" s="1"/>
  <c r="F18" i="12"/>
  <c r="F22" i="12"/>
  <c r="F19" i="12"/>
  <c r="J21" i="11"/>
  <c r="F21" i="11"/>
  <c r="E21" i="11"/>
  <c r="D21" i="11"/>
  <c r="G17" i="11"/>
  <c r="I17" i="11" s="1"/>
  <c r="G16" i="11"/>
  <c r="I16" i="11" s="1"/>
  <c r="K16" i="11" s="1"/>
  <c r="G15" i="11"/>
  <c r="I15" i="11" s="1"/>
  <c r="K15" i="11" s="1"/>
  <c r="G14" i="11"/>
  <c r="I14" i="11" s="1"/>
  <c r="K14" i="11" s="1"/>
  <c r="G13" i="11"/>
  <c r="I13" i="11" s="1"/>
  <c r="K13" i="11" s="1"/>
  <c r="G12" i="11"/>
  <c r="I12" i="11" s="1"/>
  <c r="K12" i="11" s="1"/>
  <c r="G11" i="11"/>
  <c r="I11" i="11" s="1"/>
  <c r="K11" i="11" s="1"/>
  <c r="G10" i="11"/>
  <c r="I10" i="11" s="1"/>
  <c r="G9" i="11"/>
  <c r="I9" i="11" s="1"/>
  <c r="K9" i="11" s="1"/>
  <c r="G8" i="11"/>
  <c r="I8" i="11" s="1"/>
  <c r="K8" i="11" s="1"/>
  <c r="G7" i="11"/>
  <c r="E3" i="11"/>
  <c r="F3" i="11" s="1"/>
  <c r="L24" i="12" l="1"/>
  <c r="L19" i="12"/>
  <c r="I19" i="12"/>
  <c r="J19" i="12" s="1"/>
  <c r="I51" i="12"/>
  <c r="L51" i="12"/>
  <c r="L22" i="12"/>
  <c r="I22" i="12"/>
  <c r="J22" i="12" s="1"/>
  <c r="I21" i="12"/>
  <c r="J21" i="12" s="1"/>
  <c r="L21" i="12"/>
  <c r="L18" i="12"/>
  <c r="I18" i="12"/>
  <c r="J18" i="12" s="1"/>
  <c r="J17" i="12"/>
  <c r="G21" i="11"/>
  <c r="I7" i="11"/>
  <c r="I25" i="12" l="1"/>
  <c r="L25" i="12"/>
  <c r="M46" i="12"/>
  <c r="I32" i="12"/>
  <c r="I57" i="12"/>
  <c r="J51" i="12"/>
  <c r="M85" i="12" s="1"/>
  <c r="I21" i="11"/>
  <c r="K7" i="11"/>
  <c r="K21" i="11" s="1"/>
  <c r="M87" i="12" l="1"/>
  <c r="M89" i="12" s="1"/>
  <c r="O89" i="12" s="1"/>
  <c r="J87" i="12"/>
  <c r="C26" i="4"/>
  <c r="D26" i="4"/>
  <c r="C27" i="4"/>
  <c r="D27" i="4"/>
  <c r="C28" i="4"/>
  <c r="D28" i="4"/>
  <c r="C29" i="4"/>
  <c r="D29" i="4"/>
  <c r="C30" i="4"/>
  <c r="D30" i="4"/>
  <c r="D25" i="4"/>
  <c r="C25" i="4"/>
  <c r="B18" i="4"/>
  <c r="B19" i="4"/>
  <c r="B17" i="4"/>
</calcChain>
</file>

<file path=xl/comments1.xml><?xml version="1.0" encoding="utf-8"?>
<comments xmlns="http://schemas.openxmlformats.org/spreadsheetml/2006/main">
  <authors>
    <author>Sam Reid</author>
  </authors>
  <commentList>
    <comment ref="H3" authorId="0" shapeId="0">
      <text>
        <r>
          <rPr>
            <b/>
            <sz val="8"/>
            <color indexed="81"/>
            <rFont val="Tahoma"/>
            <family val="2"/>
          </rPr>
          <t>Sam Reid:</t>
        </r>
        <r>
          <rPr>
            <sz val="8"/>
            <color indexed="81"/>
            <rFont val="Tahoma"/>
            <family val="2"/>
          </rPr>
          <t xml:space="preserve">
Make sure you check your actual labor rates in your owner contract AND on your labor transaction report</t>
        </r>
      </text>
    </comment>
    <comment ref="C55" authorId="0" shapeId="0">
      <text>
        <r>
          <rPr>
            <b/>
            <sz val="8"/>
            <color indexed="81"/>
            <rFont val="Tahoma"/>
            <family val="2"/>
          </rPr>
          <t>Sam Reid:</t>
        </r>
        <r>
          <rPr>
            <sz val="8"/>
            <color indexed="81"/>
            <rFont val="Tahoma"/>
            <family val="2"/>
          </rPr>
          <t xml:space="preserve">
Safety Coordinator time entered in this row should reflect time that will be charged to the direct work codes (Not division 16)</t>
        </r>
      </text>
    </comment>
    <comment ref="C62" authorId="0" shapeId="0">
      <text>
        <r>
          <rPr>
            <b/>
            <sz val="8"/>
            <color indexed="81"/>
            <rFont val="Tahoma"/>
            <family val="2"/>
          </rPr>
          <t>Sam Reid:</t>
        </r>
        <r>
          <rPr>
            <sz val="8"/>
            <color indexed="81"/>
            <rFont val="Tahoma"/>
            <family val="2"/>
          </rPr>
          <t xml:space="preserve">
Determine your actual weekly hours by running a 1 week query in the Labor Transaction Report - This field must be entered manually every week</t>
        </r>
      </text>
    </comment>
    <comment ref="C63" authorId="0" shapeId="0">
      <text>
        <r>
          <rPr>
            <b/>
            <sz val="8"/>
            <color indexed="81"/>
            <rFont val="Tahoma"/>
            <family val="2"/>
          </rPr>
          <t>Sam Reid:</t>
        </r>
        <r>
          <rPr>
            <sz val="8"/>
            <color indexed="81"/>
            <rFont val="Tahoma"/>
            <family val="2"/>
          </rPr>
          <t xml:space="preserve">
If you see a negative number in this row it means you are UNDER budget</t>
        </r>
      </text>
    </comment>
    <comment ref="C68" authorId="0" shapeId="0">
      <text>
        <r>
          <rPr>
            <b/>
            <sz val="10"/>
            <color indexed="81"/>
            <rFont val="Tahoma"/>
            <family val="2"/>
          </rPr>
          <t xml:space="preserve">Sam Reid:
</t>
        </r>
        <r>
          <rPr>
            <sz val="10"/>
            <color indexed="81"/>
            <rFont val="Tahoma"/>
            <family val="2"/>
          </rPr>
          <t>If you see a negative number in this row it means you are UNDER budget</t>
        </r>
      </text>
    </comment>
    <comment ref="C70" authorId="0" shapeId="0">
      <text>
        <r>
          <rPr>
            <b/>
            <sz val="8"/>
            <color indexed="81"/>
            <rFont val="Tahoma"/>
            <family val="2"/>
          </rPr>
          <t>Sam Reid:</t>
        </r>
        <r>
          <rPr>
            <sz val="8"/>
            <color indexed="81"/>
            <rFont val="Tahoma"/>
            <family val="2"/>
          </rPr>
          <t xml:space="preserve">
Enter your total estimated hour from your labor cost report (Including changes)</t>
        </r>
      </text>
    </comment>
    <comment ref="C71" authorId="0" shapeId="0">
      <text>
        <r>
          <rPr>
            <b/>
            <sz val="8"/>
            <color indexed="81"/>
            <rFont val="Tahoma"/>
            <family val="2"/>
          </rPr>
          <t>Sam Reid:</t>
        </r>
        <r>
          <rPr>
            <sz val="8"/>
            <color indexed="81"/>
            <rFont val="Tahoma"/>
            <family val="2"/>
          </rPr>
          <t xml:space="preserve">
Current Projected Total Hours = Actual Hours to Date + Remaining Projected Hours</t>
        </r>
      </text>
    </comment>
    <comment ref="C72" authorId="0" shapeId="0">
      <text>
        <r>
          <rPr>
            <b/>
            <sz val="8"/>
            <color indexed="81"/>
            <rFont val="Tahoma"/>
            <family val="2"/>
          </rPr>
          <t xml:space="preserve">Sam Reid:
</t>
        </r>
        <r>
          <rPr>
            <sz val="8"/>
            <color indexed="81"/>
            <rFont val="Tahoma"/>
            <family val="2"/>
          </rPr>
          <t>If you see a negative number in this row it means you are UNDER budget</t>
        </r>
      </text>
    </comment>
  </commentList>
</comments>
</file>

<file path=xl/sharedStrings.xml><?xml version="1.0" encoding="utf-8"?>
<sst xmlns="http://schemas.openxmlformats.org/spreadsheetml/2006/main" count="338" uniqueCount="219">
  <si>
    <t>Weeks</t>
  </si>
  <si>
    <t>PROJECT:</t>
  </si>
  <si>
    <t>DPR JOB NO:</t>
  </si>
  <si>
    <t>LOCATION:</t>
  </si>
  <si>
    <t>Mo</t>
  </si>
  <si>
    <t>ESTIMATE NO:</t>
  </si>
  <si>
    <t>ARCHITECT:</t>
  </si>
  <si>
    <t>Duration</t>
  </si>
  <si>
    <t>DATE:</t>
  </si>
  <si>
    <t>CLIENT:</t>
  </si>
  <si>
    <t>ESTIMATOR:</t>
  </si>
  <si>
    <t>SYS</t>
  </si>
  <si>
    <t>NO.</t>
  </si>
  <si>
    <t>DESCRIPTION</t>
  </si>
  <si>
    <t>QUANTITY</t>
  </si>
  <si>
    <t>UNIT</t>
  </si>
  <si>
    <t>UNIT COST</t>
  </si>
  <si>
    <t>SUBTOTAL</t>
  </si>
  <si>
    <t>##</t>
  </si>
  <si>
    <t>TOTAL</t>
  </si>
  <si>
    <t>COMMENTS</t>
  </si>
  <si>
    <t>15</t>
  </si>
  <si>
    <t>JOBSITE MANAGEMENT</t>
  </si>
  <si>
    <t>Management</t>
  </si>
  <si>
    <t>Project Manager</t>
  </si>
  <si>
    <t>wk</t>
  </si>
  <si>
    <t>Project Superintendent</t>
  </si>
  <si>
    <t>Assistant Superintendent</t>
  </si>
  <si>
    <t>Start-Up / Commissioning Support / Coord.</t>
  </si>
  <si>
    <t>Project Engineer</t>
  </si>
  <si>
    <t>Project Intern</t>
  </si>
  <si>
    <t>Field Office Coordinator</t>
  </si>
  <si>
    <t>Project Executive</t>
  </si>
  <si>
    <t>Project Accountant</t>
  </si>
  <si>
    <t>SUBTOTAL:  Management</t>
  </si>
  <si>
    <t>Jobsite Office</t>
  </si>
  <si>
    <t>mo</t>
  </si>
  <si>
    <t>ls</t>
  </si>
  <si>
    <t>SUBTOTAL:  Jobsite Office</t>
  </si>
  <si>
    <t>Vehicles/Travel</t>
  </si>
  <si>
    <t>Truck Rental, Large</t>
  </si>
  <si>
    <t>Fuel-Trucks/Cars</t>
  </si>
  <si>
    <t>SUBTOTAL:  Vehicles/Travel</t>
  </si>
  <si>
    <t>Jobsite Office Eq/Servcs</t>
  </si>
  <si>
    <t>Subsistence / Petty Cash</t>
  </si>
  <si>
    <t>Office Supplies</t>
  </si>
  <si>
    <t>Drinking Water</t>
  </si>
  <si>
    <t>Progress Photos - Digital</t>
  </si>
  <si>
    <t>SUBTOTAL:  Jobsite Office Eq/Servcs</t>
  </si>
  <si>
    <t>SUBTOTAL: 15 - JOBSITE MANAGEMENT</t>
  </si>
  <si>
    <t>16</t>
  </si>
  <si>
    <t>PROJECT REQUIREMENTS</t>
  </si>
  <si>
    <t>Safety/Cleanup</t>
  </si>
  <si>
    <t>Jobsite Safety</t>
  </si>
  <si>
    <t>wks</t>
  </si>
  <si>
    <t>Interim Cleanup</t>
  </si>
  <si>
    <t>Debris Boxes</t>
  </si>
  <si>
    <t>exch</t>
  </si>
  <si>
    <t>Trailer Security</t>
  </si>
  <si>
    <t>SUBTOTAL:  Safety/Cleanup</t>
  </si>
  <si>
    <t>Temporary Services</t>
  </si>
  <si>
    <t>Temp. Electrical Set-up (New)</t>
  </si>
  <si>
    <t>Temporary Lighting Maintenance</t>
  </si>
  <si>
    <t>Construction Power Costs</t>
  </si>
  <si>
    <t>Temp. Water - Set-up (New)</t>
  </si>
  <si>
    <t>Construction Water Costs</t>
  </si>
  <si>
    <t>Parking</t>
  </si>
  <si>
    <t>Temporary Toilets</t>
  </si>
  <si>
    <t>SUBTOTAL:  Temporary Services</t>
  </si>
  <si>
    <t>Misc Project Requirements</t>
  </si>
  <si>
    <t>lf</t>
  </si>
  <si>
    <t>SUBTOTAL:  Misc Project Requirements</t>
  </si>
  <si>
    <t>Blueprinting/Reproduction</t>
  </si>
  <si>
    <t>FTP Site</t>
  </si>
  <si>
    <t>allw</t>
  </si>
  <si>
    <t>SUBTOTAL:  Blueprinting/Reproduction</t>
  </si>
  <si>
    <t>SUBTOTAL: 16 - PROJECT REQUIREMENTS</t>
  </si>
  <si>
    <t xml:space="preserve">Subtotal </t>
  </si>
  <si>
    <t>General Conditions Estimate</t>
  </si>
  <si>
    <t>RATE</t>
  </si>
  <si>
    <t>MEP Estimator</t>
  </si>
  <si>
    <t>Project Estimator</t>
  </si>
  <si>
    <t>Estimating Assistant</t>
  </si>
  <si>
    <t>General Conditions</t>
  </si>
  <si>
    <t>PreConstruction</t>
  </si>
  <si>
    <t>Classification</t>
  </si>
  <si>
    <t>Rates</t>
  </si>
  <si>
    <t>Overtime Rates</t>
  </si>
  <si>
    <t>Double-time Rates</t>
  </si>
  <si>
    <t>Safety Manager</t>
  </si>
  <si>
    <t>Laborer</t>
  </si>
  <si>
    <t>Laborer Foreman</t>
  </si>
  <si>
    <t>Drywaller/Taper</t>
  </si>
  <si>
    <t>Carpenter</t>
  </si>
  <si>
    <t>Carpenter Foreman</t>
  </si>
  <si>
    <t>Jobsite Set-up and Demobilization</t>
  </si>
  <si>
    <t>Electronic</t>
  </si>
  <si>
    <t>Printing Allowance - Shop Drawings/As-Builts</t>
  </si>
  <si>
    <t>Printing Allowance - Bid Sets/Const. Sets</t>
  </si>
  <si>
    <t>Temporary Partitions</t>
  </si>
  <si>
    <t>TBD</t>
  </si>
  <si>
    <t>Contractor's Fixed Rates</t>
  </si>
  <si>
    <t>NA</t>
  </si>
  <si>
    <t>Drywaller/Taper Foreman</t>
  </si>
  <si>
    <t>These fixed labor rates shall be used to calculate Cost of Work for the purpose of billings, change order pricing, and overall Contract compensation and being fixed in nature, the rates themselves, for each labor classification, are not subject to audit.</t>
  </si>
  <si>
    <t>Self-Performed Work</t>
  </si>
  <si>
    <t>Fire Protection / First Aid / Equip.</t>
  </si>
  <si>
    <t>Elevator Protection</t>
  </si>
  <si>
    <t>By Electrical</t>
  </si>
  <si>
    <t>Hoisting Equipment</t>
  </si>
  <si>
    <t>Copy/Scanner/Fax Machine</t>
  </si>
  <si>
    <t>Internet</t>
  </si>
  <si>
    <t>Temporary Signage</t>
  </si>
  <si>
    <t>Cost of the Work</t>
  </si>
  <si>
    <t xml:space="preserve"> </t>
  </si>
  <si>
    <t>General Conditions Estimate Module</t>
  </si>
  <si>
    <t xml:space="preserve">In this portion of the problem, you will be required to provide a general conditions estimate for your project.  The General Conditions are a useful tool when determining whether or not the potential project is worth the risk.  </t>
  </si>
  <si>
    <t>***These fixed labor rates are subject to differ from one Contractor/State to the next.  For the pruposes of this module, use these provided rates to populate your GC's.  ***</t>
  </si>
  <si>
    <t>UNIT OF</t>
  </si>
  <si>
    <t>ITEM</t>
  </si>
  <si>
    <t>MEASURE</t>
  </si>
  <si>
    <t>Pickup rental</t>
  </si>
  <si>
    <t>MO</t>
  </si>
  <si>
    <t>Pickup fuel &amp; maintenance</t>
  </si>
  <si>
    <t>Small forklift</t>
  </si>
  <si>
    <t>Small tools and misc equip rental</t>
  </si>
  <si>
    <t>Temp office build out</t>
  </si>
  <si>
    <t>A Carpenter can build out 14sf of office per hour.</t>
  </si>
  <si>
    <t>Temp office build out material</t>
  </si>
  <si>
    <t>SF</t>
  </si>
  <si>
    <t xml:space="preserve">Mobilization/Trucking </t>
  </si>
  <si>
    <t>EA</t>
  </si>
  <si>
    <t>Temp toilets/wash stations</t>
  </si>
  <si>
    <t>Assume one per ten workers per month</t>
  </si>
  <si>
    <t>Temp water-drinking</t>
  </si>
  <si>
    <t xml:space="preserve">Parking </t>
  </si>
  <si>
    <t>DAY</t>
  </si>
  <si>
    <t xml:space="preserve">Project signs </t>
  </si>
  <si>
    <t>Courier/express service</t>
  </si>
  <si>
    <t>Telephone system install</t>
  </si>
  <si>
    <t>LS</t>
  </si>
  <si>
    <t>Office supplies</t>
  </si>
  <si>
    <t>Office furniture/equipment</t>
  </si>
  <si>
    <t>Copier</t>
  </si>
  <si>
    <t>Photos</t>
  </si>
  <si>
    <t>Medical equip/supplies</t>
  </si>
  <si>
    <t>Warning/safety signs</t>
  </si>
  <si>
    <t>Stairs and ladders</t>
  </si>
  <si>
    <t>VLF</t>
  </si>
  <si>
    <t>Stairs and ladders install</t>
  </si>
  <si>
    <t>Allow for a Laborer 1 hr/vlf for set-up and takedown</t>
  </si>
  <si>
    <t>Housekeeping</t>
  </si>
  <si>
    <t>Allow for 2 Laborers for 3 hrs per day for project duration</t>
  </si>
  <si>
    <t>Trash disposal</t>
  </si>
  <si>
    <t>WK</t>
  </si>
  <si>
    <t>As-built drawings</t>
  </si>
  <si>
    <t>Drawing reproduction</t>
  </si>
  <si>
    <t>Construction drawings</t>
  </si>
  <si>
    <t>Material for protecting finishes</t>
  </si>
  <si>
    <t>Unit Rate Sheet General Expense</t>
  </si>
  <si>
    <t xml:space="preserve">Provide 160sf of space per staff </t>
  </si>
  <si>
    <t>12'x60' Office Trailer Rental</t>
  </si>
  <si>
    <t xml:space="preserve">Hourly Rates sheet is used to populate your GCs.  </t>
  </si>
  <si>
    <t xml:space="preserve">The sheet labeled GCs is what you will use to calculate your general conditions.  Be sure to note the duration of your project, to accurately forecast your cost.  Note the loaded cells pull values from the Hourly Rates page.  Make adjustments as necessary.  Be sure to use the comments section for items that may need justification.  For example, some items may be excluded due to the owner providing that item.  Add and subtract as many line items you may need.   </t>
  </si>
  <si>
    <t xml:space="preserve"> ***Some formulas may be incorrect or incomplete.  It is Best Practice to always double check formulas when using an Excel Template***</t>
  </si>
  <si>
    <t xml:space="preserve">Description </t>
  </si>
  <si>
    <t xml:space="preserve">Notes </t>
  </si>
  <si>
    <t xml:space="preserve"> **You may incorporate items that are not listed on the General expense sheet.</t>
  </si>
  <si>
    <r>
      <t xml:space="preserve">Once the General Conditions are populated.  Please format and provide the GCs sheet in PDF </t>
    </r>
    <r>
      <rPr>
        <b/>
        <sz val="10"/>
        <rFont val="Arial"/>
        <family val="2"/>
      </rPr>
      <t>and</t>
    </r>
    <r>
      <rPr>
        <sz val="10"/>
        <rFont val="Arial"/>
        <family val="2"/>
      </rPr>
      <t xml:space="preserve"> Excel format. </t>
    </r>
  </si>
  <si>
    <t>General Expenses Sheet is used for examples of standard items that are generally incorporated in a General Conditions estimate.  Many times all will be used, and often less well be used.  Use your judgement based off the scope of work.</t>
  </si>
  <si>
    <t>Need to Add G&amp;A to Date/ Site Req F/C</t>
  </si>
  <si>
    <t>Preconstruction Services?</t>
  </si>
  <si>
    <t>Labor Cost Projection Worksheet</t>
  </si>
  <si>
    <t>Total Hours</t>
  </si>
  <si>
    <t>Rate</t>
  </si>
  <si>
    <t>Subtotals</t>
  </si>
  <si>
    <t>mPower Budget</t>
  </si>
  <si>
    <t>Delta</t>
  </si>
  <si>
    <t>Labor Cost Projection Sheet COLOR KEY</t>
  </si>
  <si>
    <t>Means that the cell has a formula in it.  Do not type in these cells</t>
  </si>
  <si>
    <t>15-0101</t>
  </si>
  <si>
    <t>Project Executive - TBD</t>
  </si>
  <si>
    <t>15-0102</t>
  </si>
  <si>
    <t>Project Manager - TBD</t>
  </si>
  <si>
    <t>15-0103</t>
  </si>
  <si>
    <t>Superintendent - TBD</t>
  </si>
  <si>
    <t>15-010X</t>
  </si>
  <si>
    <t>Asst Superintendent - TBD</t>
  </si>
  <si>
    <t>15-0105</t>
  </si>
  <si>
    <t>Project Engineer - TBD</t>
  </si>
  <si>
    <t>15-0106</t>
  </si>
  <si>
    <t>Project Accountant - TBD</t>
  </si>
  <si>
    <t>15-0107</t>
  </si>
  <si>
    <t>FOC - TBD</t>
  </si>
  <si>
    <t>15-0124</t>
  </si>
  <si>
    <t>MEP Coordinator - TBD</t>
  </si>
  <si>
    <t>16-0320</t>
  </si>
  <si>
    <t>Safety Coordinator - TBD</t>
  </si>
  <si>
    <t>Totals</t>
  </si>
  <si>
    <t>Projected Weekly Hours</t>
  </si>
  <si>
    <t>Inser</t>
  </si>
  <si>
    <t xml:space="preserve">Office Trailer </t>
  </si>
  <si>
    <t xml:space="preserve">Allow for parking of each jobsite staff member for their duration </t>
  </si>
  <si>
    <t xml:space="preserve">Name </t>
  </si>
  <si>
    <t xml:space="preserve">Location </t>
  </si>
  <si>
    <t>GMP Estimate</t>
  </si>
  <si>
    <t>hours</t>
  </si>
  <si>
    <t>tot hrs</t>
  </si>
  <si>
    <t xml:space="preserve">Project Manager </t>
  </si>
  <si>
    <t xml:space="preserve">Superintendent </t>
  </si>
  <si>
    <t>EXCLUDED; by Others</t>
  </si>
  <si>
    <t>Reimbursable</t>
  </si>
  <si>
    <t>GATTACA</t>
  </si>
  <si>
    <t>Note:</t>
  </si>
  <si>
    <t xml:space="preserve">  If your plan requires a unit rate that is not found above establish a rate based upon appropriate information (such as Means, etc.)</t>
  </si>
  <si>
    <t xml:space="preserve">You may not need all of these items.  Base these inclusions off of the project, and how it will be set up.  </t>
  </si>
  <si>
    <t xml:space="preserve">**add and subtract as many personnel as needed for job completion.  Project as far as the schedule determines** </t>
  </si>
  <si>
    <t>Labor Projection Worksheet: Use this sheet to determine the Project Management team, as well as durations of the personnel.  The template only shows a three week schedule.  Remember to tie this to the schedule you will be creating. Determine how you will staff the team.  There is no right or wrong answer to how you staff your project.  You must be able to defend how you will staff the project and the justify the costs to the owner.  You do NOT need to utilize each line, or each type of staff member</t>
  </si>
  <si>
    <t>Please use the Labor Projection Worksheet to determine durations of personnel on your project.  Be sure they are shown on the "GC's Full Project"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</si>
</sst>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_(* #,##0_);_(* \(#,##0\);_(* &quot;-&quot;??_);_(@_)"/>
    <numFmt numFmtId="167" formatCode="#,##0.00;#,##0.00;\ "/>
    <numFmt numFmtId="168" formatCode="#,##0;\(#,##0\);\ "/>
    <numFmt numFmtId="169" formatCode="0.0"/>
    <numFmt numFmtId="170" formatCode="m/d"/>
    <numFmt numFmtId="171" formatCode="_-* #,##0.00_-;\-* #,##0.00_-;_-* &quot;-&quot;??_-;_-@_-"/>
  </numFmts>
  <fonts count="47">
    <font>
      <sz val="10"/>
      <name val="Arial"/>
      <family val="2"/>
    </font>
    <font>
      <sz val="10"/>
      <name val="Arial"/>
      <family val="2"/>
    </font>
    <font>
      <sz val="9"/>
      <name val="Arial"/>
      <family val="2"/>
    </font>
    <font>
      <b/>
      <sz val="9"/>
      <name val="Arial"/>
      <family val="2"/>
    </font>
    <font>
      <sz val="9"/>
      <name val="Arial"/>
      <family val="2"/>
    </font>
    <font>
      <sz val="10"/>
      <name val="MS Sans Serif"/>
      <family val="2"/>
    </font>
    <font>
      <sz val="8"/>
      <name val="Arial"/>
      <family val="2"/>
    </font>
    <font>
      <b/>
      <sz val="10"/>
      <name val="Arial"/>
      <family val="2"/>
    </font>
    <font>
      <sz val="12"/>
      <name val="Arial"/>
      <family val="2"/>
    </font>
    <font>
      <sz val="11"/>
      <name val="Calibri"/>
      <family val="2"/>
    </font>
    <font>
      <sz val="10"/>
      <name val="FrnkGothITC Bk BT"/>
      <family val="2"/>
    </font>
    <font>
      <u/>
      <sz val="10"/>
      <color theme="10"/>
      <name val="Arial"/>
      <family val="2"/>
    </font>
    <font>
      <u/>
      <sz val="10"/>
      <color theme="11"/>
      <name val="Arial"/>
      <family val="2"/>
    </font>
    <font>
      <b/>
      <sz val="14"/>
      <color theme="0"/>
      <name val="Franklin Gothic Book"/>
      <family val="2"/>
    </font>
    <font>
      <sz val="10"/>
      <color theme="0"/>
      <name val="Franklin Gothic Book"/>
      <family val="2"/>
    </font>
    <font>
      <b/>
      <sz val="12"/>
      <color theme="0"/>
      <name val="Franklin Gothic Book"/>
      <family val="2"/>
    </font>
    <font>
      <b/>
      <sz val="10"/>
      <color theme="0"/>
      <name val="Franklin Gothic Book"/>
      <family val="2"/>
    </font>
    <font>
      <sz val="10"/>
      <name val="Franklin Gothic Book"/>
      <family val="2"/>
    </font>
    <font>
      <sz val="9"/>
      <name val="Franklin Gothic Book"/>
      <family val="2"/>
    </font>
    <font>
      <b/>
      <sz val="9"/>
      <name val="Franklin Gothic Book"/>
      <family val="2"/>
    </font>
    <font>
      <b/>
      <sz val="11"/>
      <color theme="0"/>
      <name val="Franklin Gothic Book"/>
      <family val="2"/>
    </font>
    <font>
      <b/>
      <sz val="9"/>
      <color theme="0"/>
      <name val="Franklin Gothic Book"/>
      <family val="2"/>
    </font>
    <font>
      <b/>
      <sz val="12"/>
      <color indexed="57"/>
      <name val="Franklin Gothic Book"/>
      <family val="2"/>
    </font>
    <font>
      <b/>
      <sz val="9"/>
      <color rgb="FF00B050"/>
      <name val="Franklin Gothic Book"/>
      <family val="2"/>
    </font>
    <font>
      <b/>
      <sz val="9"/>
      <color indexed="62"/>
      <name val="Franklin Gothic Book"/>
      <family val="2"/>
    </font>
    <font>
      <sz val="10"/>
      <color theme="1"/>
      <name val="Arial"/>
      <family val="2"/>
    </font>
    <font>
      <b/>
      <sz val="10"/>
      <color theme="1"/>
      <name val="Arial"/>
      <family val="2"/>
    </font>
    <font>
      <sz val="16"/>
      <name val="Arial"/>
      <family val="2"/>
    </font>
    <font>
      <b/>
      <sz val="12"/>
      <color theme="1"/>
      <name val="Arial"/>
      <family val="2"/>
    </font>
    <font>
      <b/>
      <sz val="14"/>
      <color theme="1"/>
      <name val="Arial Narrow"/>
      <family val="2"/>
    </font>
    <font>
      <sz val="12"/>
      <name val="Arial MT"/>
    </font>
    <font>
      <sz val="10"/>
      <name val="Arial"/>
      <family val="2"/>
    </font>
    <font>
      <sz val="10"/>
      <color theme="0"/>
      <name val="Arial"/>
      <family val="2"/>
    </font>
    <font>
      <sz val="8"/>
      <color theme="0"/>
      <name val="Arial"/>
      <family val="2"/>
    </font>
    <font>
      <b/>
      <sz val="14"/>
      <color theme="0"/>
      <name val="Arial"/>
      <family val="2"/>
    </font>
    <font>
      <b/>
      <sz val="12"/>
      <name val="Arial"/>
      <family val="2"/>
    </font>
    <font>
      <b/>
      <sz val="8"/>
      <name val="Arial"/>
      <family val="2"/>
    </font>
    <font>
      <i/>
      <sz val="10"/>
      <name val="Arial"/>
      <family val="2"/>
    </font>
    <font>
      <b/>
      <i/>
      <sz val="10"/>
      <name val="Arial"/>
      <family val="2"/>
    </font>
    <font>
      <i/>
      <sz val="8"/>
      <name val="Arial"/>
      <family val="2"/>
    </font>
    <font>
      <i/>
      <sz val="12"/>
      <name val="Arial"/>
      <family val="2"/>
    </font>
    <font>
      <b/>
      <sz val="14"/>
      <name val="Arial"/>
      <family val="2"/>
    </font>
    <font>
      <b/>
      <sz val="8"/>
      <color indexed="81"/>
      <name val="Tahoma"/>
      <family val="2"/>
    </font>
    <font>
      <sz val="8"/>
      <color indexed="81"/>
      <name val="Tahoma"/>
      <family val="2"/>
    </font>
    <font>
      <b/>
      <sz val="10"/>
      <color indexed="81"/>
      <name val="Tahoma"/>
      <family val="2"/>
    </font>
    <font>
      <sz val="10"/>
      <color indexed="81"/>
      <name val="Tahoma"/>
      <family val="2"/>
    </font>
    <font>
      <u/>
      <sz val="8"/>
      <name val="Arial"/>
      <family val="2"/>
    </font>
  </fonts>
  <fills count="10">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rgb="FFFF0000"/>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theme="0"/>
        <bgColor indexed="64"/>
      </patternFill>
    </fill>
  </fills>
  <borders count="19">
    <border>
      <left/>
      <right/>
      <top/>
      <bottom/>
      <diagonal/>
    </border>
    <border>
      <left style="medium">
        <color auto="1"/>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bottom/>
      <diagonal/>
    </border>
    <border>
      <left style="medium">
        <color auto="1"/>
      </left>
      <right/>
      <top/>
      <bottom/>
      <diagonal/>
    </border>
    <border>
      <left/>
      <right/>
      <top/>
      <bottom style="double">
        <color auto="1"/>
      </bottom>
      <diagonal/>
    </border>
    <border>
      <left style="medium">
        <color auto="1"/>
      </left>
      <right style="thin">
        <color auto="1"/>
      </right>
      <top/>
      <bottom style="double">
        <color auto="1"/>
      </bottom>
      <diagonal/>
    </border>
    <border>
      <left/>
      <right style="medium">
        <color auto="1"/>
      </right>
      <top/>
      <bottom style="double">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s>
  <cellStyleXfs count="4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5" fillId="0" borderId="0"/>
    <xf numFmtId="9" fontId="5"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30" fillId="0" borderId="0"/>
    <xf numFmtId="0" fontId="31" fillId="0" borderId="0"/>
  </cellStyleXfs>
  <cellXfs count="282">
    <xf numFmtId="0" fontId="0" fillId="0" borderId="0" xfId="0"/>
    <xf numFmtId="0" fontId="4" fillId="0" borderId="0" xfId="3" applyFont="1" applyAlignment="1">
      <alignment wrapText="1"/>
    </xf>
    <xf numFmtId="44" fontId="0" fillId="0" borderId="0" xfId="1" applyFont="1"/>
    <xf numFmtId="0" fontId="4" fillId="0" borderId="0" xfId="3" applyFont="1" applyAlignment="1">
      <alignment horizontal="left" vertical="top" wrapText="1" indent="1"/>
    </xf>
    <xf numFmtId="0" fontId="4" fillId="0" borderId="0" xfId="3" applyFont="1" applyAlignment="1">
      <alignment horizontal="left" wrapText="1" indent="1"/>
    </xf>
    <xf numFmtId="0" fontId="8" fillId="0" borderId="0" xfId="0" applyFont="1"/>
    <xf numFmtId="0" fontId="0" fillId="0" borderId="0" xfId="0" applyFont="1"/>
    <xf numFmtId="0" fontId="7" fillId="0" borderId="0" xfId="0" applyFont="1"/>
    <xf numFmtId="0" fontId="3" fillId="0" borderId="0" xfId="3" applyFont="1" applyFill="1" applyAlignment="1">
      <alignment horizontal="left" vertical="top" wrapText="1"/>
    </xf>
    <xf numFmtId="0" fontId="7" fillId="0" borderId="0" xfId="7" applyFont="1" applyFill="1" applyAlignment="1">
      <alignment horizontal="left"/>
    </xf>
    <xf numFmtId="0" fontId="9" fillId="0" borderId="0" xfId="0" applyFont="1" applyAlignment="1">
      <alignment wrapText="1"/>
    </xf>
    <xf numFmtId="0" fontId="0" fillId="0" borderId="0" xfId="0" applyFont="1" applyAlignment="1">
      <alignment horizontal="center"/>
    </xf>
    <xf numFmtId="0" fontId="0" fillId="0" borderId="0" xfId="0" applyFont="1" applyBorder="1"/>
    <xf numFmtId="0" fontId="0" fillId="0" borderId="1" xfId="0" applyFont="1" applyBorder="1" applyAlignment="1">
      <alignment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Border="1" applyAlignment="1">
      <alignment horizontal="center" vertical="top" wrapText="1"/>
    </xf>
    <xf numFmtId="0" fontId="0" fillId="0" borderId="0" xfId="7" applyFont="1" applyAlignment="1">
      <alignment horizontal="left" indent="1"/>
    </xf>
    <xf numFmtId="0" fontId="10" fillId="0" borderId="0" xfId="0" applyFont="1" applyBorder="1" applyAlignment="1">
      <alignment vertical="top" wrapText="1"/>
    </xf>
    <xf numFmtId="8" fontId="10" fillId="0" borderId="0" xfId="0" applyNumberFormat="1" applyFont="1" applyBorder="1" applyAlignment="1">
      <alignment horizontal="center" vertical="top" wrapText="1"/>
    </xf>
    <xf numFmtId="164" fontId="16" fillId="2" borderId="0" xfId="1" applyNumberFormat="1" applyFont="1" applyFill="1"/>
    <xf numFmtId="0" fontId="17" fillId="0" borderId="0" xfId="0" applyFont="1"/>
    <xf numFmtId="166" fontId="17" fillId="0" borderId="0" xfId="0" applyNumberFormat="1" applyFont="1"/>
    <xf numFmtId="0" fontId="17" fillId="0" borderId="0" xfId="0" applyFont="1" applyAlignment="1">
      <alignment wrapText="1"/>
    </xf>
    <xf numFmtId="164" fontId="17" fillId="0" borderId="0" xfId="1" applyNumberFormat="1" applyFont="1"/>
    <xf numFmtId="49" fontId="21" fillId="2" borderId="0" xfId="3" applyNumberFormat="1" applyFont="1" applyFill="1" applyAlignment="1"/>
    <xf numFmtId="0" fontId="21" fillId="2" borderId="0" xfId="3" applyFont="1" applyFill="1" applyAlignment="1"/>
    <xf numFmtId="166" fontId="21" fillId="2" borderId="0" xfId="4" applyNumberFormat="1" applyFont="1" applyFill="1" applyAlignment="1"/>
    <xf numFmtId="0" fontId="13" fillId="2" borderId="0" xfId="3" applyFont="1" applyFill="1" applyAlignment="1">
      <alignment horizontal="center"/>
    </xf>
    <xf numFmtId="43" fontId="21" fillId="2" borderId="0" xfId="4" applyNumberFormat="1" applyFont="1" applyFill="1" applyAlignment="1"/>
    <xf numFmtId="0" fontId="21" fillId="2" borderId="0" xfId="3" applyFont="1" applyFill="1" applyAlignment="1">
      <alignment wrapText="1"/>
    </xf>
    <xf numFmtId="0" fontId="14" fillId="2" borderId="0" xfId="0" applyFont="1" applyFill="1"/>
    <xf numFmtId="164" fontId="14" fillId="2" borderId="0" xfId="1" applyNumberFormat="1" applyFont="1" applyFill="1"/>
    <xf numFmtId="0" fontId="21" fillId="2" borderId="0" xfId="3" applyFont="1" applyFill="1" applyAlignment="1">
      <alignment horizontal="center"/>
    </xf>
    <xf numFmtId="49" fontId="19" fillId="0" borderId="0" xfId="3" applyNumberFormat="1" applyFont="1" applyAlignment="1"/>
    <xf numFmtId="0" fontId="19" fillId="0" borderId="0" xfId="3" applyFont="1" applyAlignment="1"/>
    <xf numFmtId="166" fontId="19" fillId="0" borderId="0" xfId="4" applyNumberFormat="1" applyFont="1" applyAlignment="1"/>
    <xf numFmtId="0" fontId="19" fillId="0" borderId="0" xfId="3" applyFont="1" applyAlignment="1">
      <alignment horizontal="center"/>
    </xf>
    <xf numFmtId="43" fontId="19" fillId="0" borderId="0" xfId="4" applyNumberFormat="1" applyFont="1" applyAlignment="1"/>
    <xf numFmtId="166" fontId="19" fillId="0" borderId="0" xfId="4" applyNumberFormat="1" applyFont="1" applyAlignment="1">
      <alignment horizontal="left"/>
    </xf>
    <xf numFmtId="49" fontId="19" fillId="0" borderId="0" xfId="3" applyNumberFormat="1" applyFont="1" applyAlignment="1">
      <alignment horizontal="right" wrapText="1"/>
    </xf>
    <xf numFmtId="43" fontId="19" fillId="0" borderId="0" xfId="4" applyNumberFormat="1" applyFont="1" applyAlignment="1">
      <alignment horizontal="center"/>
    </xf>
    <xf numFmtId="14" fontId="17" fillId="0" borderId="0" xfId="1" applyNumberFormat="1" applyFont="1"/>
    <xf numFmtId="10" fontId="23" fillId="0" borderId="0" xfId="2" applyNumberFormat="1" applyFont="1" applyAlignment="1"/>
    <xf numFmtId="166" fontId="23" fillId="0" borderId="0" xfId="4" applyNumberFormat="1" applyFont="1" applyAlignment="1"/>
    <xf numFmtId="0" fontId="23" fillId="0" borderId="0" xfId="3" applyFont="1" applyAlignment="1">
      <alignment horizontal="center"/>
    </xf>
    <xf numFmtId="164" fontId="23" fillId="0" borderId="0" xfId="1" applyNumberFormat="1" applyFont="1" applyAlignment="1"/>
    <xf numFmtId="49" fontId="21" fillId="2" borderId="0" xfId="3" applyNumberFormat="1" applyFont="1" applyFill="1" applyBorder="1" applyAlignment="1">
      <alignment horizontal="center"/>
    </xf>
    <xf numFmtId="0" fontId="21" fillId="2" borderId="0" xfId="3" applyFont="1" applyFill="1" applyBorder="1"/>
    <xf numFmtId="166" fontId="21" fillId="2" borderId="0" xfId="4" applyNumberFormat="1" applyFont="1" applyFill="1" applyBorder="1"/>
    <xf numFmtId="43" fontId="21" fillId="2" borderId="0" xfId="4" applyNumberFormat="1" applyFont="1" applyFill="1" applyBorder="1"/>
    <xf numFmtId="0" fontId="21" fillId="2" borderId="0" xfId="3" applyFont="1" applyFill="1" applyBorder="1" applyAlignment="1">
      <alignment wrapText="1"/>
    </xf>
    <xf numFmtId="0" fontId="21" fillId="2" borderId="0" xfId="3" applyFont="1" applyFill="1" applyBorder="1" applyAlignment="1">
      <alignment horizontal="left"/>
    </xf>
    <xf numFmtId="166" fontId="21" fillId="2" borderId="0" xfId="4" applyNumberFormat="1" applyFont="1" applyFill="1" applyBorder="1" applyAlignment="1">
      <alignment horizontal="center"/>
    </xf>
    <xf numFmtId="43" fontId="21" fillId="2" borderId="0" xfId="4" applyNumberFormat="1" applyFont="1" applyFill="1" applyBorder="1" applyAlignment="1">
      <alignment horizontal="center"/>
    </xf>
    <xf numFmtId="0" fontId="21" fillId="2" borderId="0" xfId="3" applyFont="1" applyFill="1" applyBorder="1" applyAlignment="1">
      <alignment horizontal="center" wrapText="1"/>
    </xf>
    <xf numFmtId="49" fontId="21" fillId="0" borderId="0" xfId="3" applyNumberFormat="1" applyFont="1" applyFill="1" applyBorder="1" applyAlignment="1">
      <alignment horizontal="center"/>
    </xf>
    <xf numFmtId="0" fontId="21" fillId="0" borderId="0" xfId="3" applyFont="1" applyFill="1" applyBorder="1" applyAlignment="1">
      <alignment horizontal="left"/>
    </xf>
    <xf numFmtId="0" fontId="21" fillId="0" borderId="0" xfId="3" applyFont="1" applyFill="1" applyBorder="1" applyAlignment="1">
      <alignment horizontal="center"/>
    </xf>
    <xf numFmtId="166" fontId="21" fillId="0" borderId="0" xfId="4" applyNumberFormat="1" applyFont="1" applyFill="1" applyBorder="1" applyAlignment="1">
      <alignment horizontal="center"/>
    </xf>
    <xf numFmtId="43" fontId="21" fillId="0" borderId="0" xfId="4" applyNumberFormat="1" applyFont="1" applyFill="1" applyBorder="1" applyAlignment="1">
      <alignment horizontal="center"/>
    </xf>
    <xf numFmtId="0" fontId="21" fillId="0" borderId="0" xfId="3" applyFont="1" applyFill="1" applyBorder="1" applyAlignment="1">
      <alignment horizontal="center" wrapText="1"/>
    </xf>
    <xf numFmtId="49" fontId="21" fillId="2" borderId="0" xfId="3" applyNumberFormat="1" applyFont="1" applyFill="1"/>
    <xf numFmtId="0" fontId="21" fillId="2" borderId="0" xfId="3" applyFont="1" applyFill="1"/>
    <xf numFmtId="49" fontId="19" fillId="0" borderId="0" xfId="3" applyNumberFormat="1" applyFont="1"/>
    <xf numFmtId="0" fontId="19" fillId="0" borderId="0" xfId="3" applyFont="1"/>
    <xf numFmtId="0" fontId="18" fillId="0" borderId="0" xfId="3" applyFont="1"/>
    <xf numFmtId="166" fontId="18" fillId="0" borderId="0" xfId="4" applyNumberFormat="1" applyFont="1"/>
    <xf numFmtId="0" fontId="18" fillId="0" borderId="0" xfId="3" applyFont="1" applyAlignment="1">
      <alignment horizontal="center"/>
    </xf>
    <xf numFmtId="43" fontId="18" fillId="0" borderId="0" xfId="4" applyNumberFormat="1" applyFont="1"/>
    <xf numFmtId="0" fontId="18" fillId="0" borderId="0" xfId="3" applyFont="1" applyAlignment="1">
      <alignment wrapText="1"/>
    </xf>
    <xf numFmtId="0" fontId="17" fillId="0" borderId="0" xfId="0" applyFont="1" applyFill="1"/>
    <xf numFmtId="164" fontId="17" fillId="0" borderId="0" xfId="1" applyNumberFormat="1" applyFont="1" applyFill="1"/>
    <xf numFmtId="0" fontId="18" fillId="0" borderId="0" xfId="3" applyFont="1" applyAlignment="1">
      <alignment vertical="top" wrapText="1"/>
    </xf>
    <xf numFmtId="166" fontId="18" fillId="0" borderId="0" xfId="4" applyNumberFormat="1" applyFont="1" applyAlignment="1">
      <alignment vertical="top"/>
    </xf>
    <xf numFmtId="0" fontId="18" fillId="0" borderId="0" xfId="3" applyFont="1" applyAlignment="1">
      <alignment horizontal="center" vertical="top"/>
    </xf>
    <xf numFmtId="167" fontId="18" fillId="0" borderId="0" xfId="4" applyNumberFormat="1" applyFont="1" applyAlignment="1">
      <alignment vertical="top"/>
    </xf>
    <xf numFmtId="168" fontId="18" fillId="0" borderId="0" xfId="4" applyNumberFormat="1" applyFont="1" applyAlignment="1">
      <alignment vertical="top"/>
    </xf>
    <xf numFmtId="166" fontId="18" fillId="0" borderId="0" xfId="4" applyNumberFormat="1" applyFont="1" applyFill="1"/>
    <xf numFmtId="166" fontId="18" fillId="0" borderId="0" xfId="4" applyNumberFormat="1" applyFont="1" applyFill="1" applyAlignment="1">
      <alignment vertical="top"/>
    </xf>
    <xf numFmtId="0" fontId="18" fillId="0" borderId="0" xfId="3" applyFont="1" applyAlignment="1"/>
    <xf numFmtId="166" fontId="18" fillId="0" borderId="0" xfId="4" applyNumberFormat="1" applyFont="1" applyAlignment="1"/>
    <xf numFmtId="168" fontId="18" fillId="0" borderId="0" xfId="4" applyNumberFormat="1" applyFont="1" applyAlignment="1"/>
    <xf numFmtId="3" fontId="19" fillId="0" borderId="0" xfId="4" applyNumberFormat="1" applyFont="1"/>
    <xf numFmtId="49" fontId="19" fillId="0" borderId="0" xfId="3" applyNumberFormat="1" applyFont="1" applyAlignment="1">
      <alignment vertical="center"/>
    </xf>
    <xf numFmtId="0" fontId="19" fillId="0" borderId="0" xfId="3" applyFont="1" applyAlignment="1">
      <alignment vertical="center"/>
    </xf>
    <xf numFmtId="0" fontId="18" fillId="0" borderId="0" xfId="3" applyFont="1" applyAlignment="1">
      <alignment horizontal="left" vertical="center" wrapText="1"/>
    </xf>
    <xf numFmtId="0" fontId="18" fillId="0" borderId="0" xfId="3" applyFont="1" applyAlignment="1">
      <alignment vertical="center"/>
    </xf>
    <xf numFmtId="166" fontId="18" fillId="0" borderId="0" xfId="4" applyNumberFormat="1" applyFont="1" applyAlignment="1">
      <alignment vertical="center"/>
    </xf>
    <xf numFmtId="0" fontId="18" fillId="0" borderId="0" xfId="3" applyFont="1" applyAlignment="1">
      <alignment horizontal="center" vertical="center"/>
    </xf>
    <xf numFmtId="167" fontId="18" fillId="0" borderId="0" xfId="4" applyNumberFormat="1" applyFont="1" applyAlignment="1">
      <alignment vertical="center"/>
    </xf>
    <xf numFmtId="168" fontId="18" fillId="0" borderId="0" xfId="4" applyNumberFormat="1" applyFont="1" applyAlignment="1">
      <alignment vertical="center"/>
    </xf>
    <xf numFmtId="0" fontId="18" fillId="0" borderId="0" xfId="3" applyFont="1" applyAlignment="1">
      <alignment vertical="center" wrapText="1"/>
    </xf>
    <xf numFmtId="0" fontId="17" fillId="0" borderId="0" xfId="0" applyFont="1" applyAlignment="1">
      <alignment vertical="center"/>
    </xf>
    <xf numFmtId="0" fontId="17" fillId="0" borderId="0" xfId="0" applyFont="1" applyFill="1" applyAlignment="1">
      <alignment vertical="center"/>
    </xf>
    <xf numFmtId="164" fontId="17" fillId="0" borderId="0" xfId="1" applyNumberFormat="1" applyFont="1" applyFill="1" applyAlignment="1">
      <alignment vertical="center"/>
    </xf>
    <xf numFmtId="165" fontId="18" fillId="0" borderId="0" xfId="4" applyNumberFormat="1" applyFont="1"/>
    <xf numFmtId="3" fontId="19" fillId="0" borderId="0" xfId="4" applyNumberFormat="1" applyFont="1" applyAlignment="1">
      <alignment vertical="top"/>
    </xf>
    <xf numFmtId="10" fontId="17" fillId="0" borderId="0" xfId="2" applyNumberFormat="1" applyFont="1" applyFill="1"/>
    <xf numFmtId="10" fontId="17" fillId="0" borderId="0" xfId="0" applyNumberFormat="1" applyFont="1" applyFill="1"/>
    <xf numFmtId="166" fontId="21" fillId="2" borderId="0" xfId="4" applyNumberFormat="1" applyFont="1" applyFill="1"/>
    <xf numFmtId="49" fontId="19" fillId="0" borderId="0" xfId="3" applyNumberFormat="1" applyFont="1" applyFill="1"/>
    <xf numFmtId="0" fontId="19" fillId="0" borderId="0" xfId="3" applyFont="1" applyFill="1"/>
    <xf numFmtId="0" fontId="18" fillId="0" borderId="0" xfId="3" applyFont="1" applyFill="1" applyAlignment="1">
      <alignment vertical="top" wrapText="1"/>
    </xf>
    <xf numFmtId="0" fontId="18" fillId="0" borderId="0" xfId="3" applyFont="1" applyFill="1"/>
    <xf numFmtId="0" fontId="18" fillId="0" borderId="0" xfId="3" applyFont="1" applyFill="1" applyAlignment="1">
      <alignment horizontal="center" vertical="top"/>
    </xf>
    <xf numFmtId="167" fontId="18" fillId="0" borderId="0" xfId="4" applyNumberFormat="1" applyFont="1" applyAlignment="1"/>
    <xf numFmtId="165" fontId="18" fillId="0" borderId="0" xfId="4" applyNumberFormat="1" applyFont="1" applyAlignment="1">
      <alignment vertical="top"/>
    </xf>
    <xf numFmtId="168" fontId="24" fillId="0" borderId="0" xfId="4" applyNumberFormat="1" applyFont="1" applyAlignment="1">
      <alignment vertical="top"/>
    </xf>
    <xf numFmtId="3" fontId="18" fillId="0" borderId="0" xfId="4" applyNumberFormat="1" applyFont="1"/>
    <xf numFmtId="166" fontId="18" fillId="0" borderId="0" xfId="4" applyNumberFormat="1" applyFont="1" applyBorder="1"/>
    <xf numFmtId="49" fontId="15" fillId="2" borderId="0" xfId="3" applyNumberFormat="1" applyFont="1" applyFill="1"/>
    <xf numFmtId="0" fontId="15" fillId="2" borderId="0" xfId="3" applyFont="1" applyFill="1"/>
    <xf numFmtId="168" fontId="15" fillId="2" borderId="0" xfId="4" applyNumberFormat="1" applyFont="1" applyFill="1" applyAlignment="1">
      <alignment vertical="top"/>
    </xf>
    <xf numFmtId="166" fontId="15" fillId="2" borderId="0" xfId="4" applyNumberFormat="1" applyFont="1" applyFill="1" applyBorder="1"/>
    <xf numFmtId="0" fontId="16" fillId="2" borderId="0" xfId="0" applyFont="1" applyFill="1" applyBorder="1"/>
    <xf numFmtId="164" fontId="16" fillId="2" borderId="0" xfId="1" applyNumberFormat="1" applyFont="1" applyFill="1" applyBorder="1"/>
    <xf numFmtId="9" fontId="16" fillId="2" borderId="0" xfId="2" applyFont="1" applyFill="1" applyBorder="1" applyAlignment="1">
      <alignment horizontal="center"/>
    </xf>
    <xf numFmtId="0" fontId="16" fillId="0" borderId="0" xfId="0" applyFont="1" applyFill="1"/>
    <xf numFmtId="164" fontId="16" fillId="0" borderId="0" xfId="1" applyNumberFormat="1" applyFont="1" applyFill="1"/>
    <xf numFmtId="164" fontId="16" fillId="0" borderId="0" xfId="1" applyNumberFormat="1" applyFont="1" applyFill="1" applyAlignment="1">
      <alignment horizontal="center"/>
    </xf>
    <xf numFmtId="43" fontId="21" fillId="2" borderId="0" xfId="4" applyNumberFormat="1" applyFont="1" applyFill="1"/>
    <xf numFmtId="0" fontId="16" fillId="2" borderId="0" xfId="0" applyFont="1" applyFill="1"/>
    <xf numFmtId="164" fontId="16" fillId="2" borderId="0" xfId="1" applyNumberFormat="1" applyFont="1" applyFill="1" applyAlignment="1">
      <alignment horizontal="center"/>
    </xf>
    <xf numFmtId="0" fontId="21" fillId="2" borderId="0" xfId="3" applyFont="1" applyFill="1" applyAlignment="1">
      <alignment vertical="top" wrapText="1"/>
    </xf>
    <xf numFmtId="166" fontId="21" fillId="2" borderId="0" xfId="4" applyNumberFormat="1" applyFont="1" applyFill="1" applyAlignment="1">
      <alignment vertical="top"/>
    </xf>
    <xf numFmtId="0" fontId="21" fillId="2" borderId="0" xfId="3" applyFont="1" applyFill="1" applyAlignment="1">
      <alignment horizontal="center" vertical="top"/>
    </xf>
    <xf numFmtId="167" fontId="21" fillId="2" borderId="0" xfId="4" applyNumberFormat="1" applyFont="1" applyFill="1" applyAlignment="1">
      <alignment vertical="top"/>
    </xf>
    <xf numFmtId="168" fontId="21" fillId="2" borderId="0" xfId="4" applyNumberFormat="1" applyFont="1" applyFill="1" applyAlignment="1">
      <alignment vertical="top"/>
    </xf>
    <xf numFmtId="0" fontId="15" fillId="2" borderId="0" xfId="3" applyFont="1" applyFill="1" applyAlignment="1">
      <alignment vertical="top" wrapText="1"/>
    </xf>
    <xf numFmtId="166" fontId="15" fillId="2" borderId="0" xfId="4" applyNumberFormat="1" applyFont="1" applyFill="1" applyAlignment="1">
      <alignment vertical="top"/>
    </xf>
    <xf numFmtId="0" fontId="15" fillId="2" borderId="0" xfId="3" applyFont="1" applyFill="1" applyAlignment="1">
      <alignment horizontal="center" vertical="top"/>
    </xf>
    <xf numFmtId="167" fontId="15" fillId="2" borderId="0" xfId="4" applyNumberFormat="1" applyFont="1" applyFill="1" applyAlignment="1">
      <alignment horizontal="right" vertical="top"/>
    </xf>
    <xf numFmtId="166" fontId="15" fillId="2" borderId="0" xfId="4" applyNumberFormat="1" applyFont="1" applyFill="1"/>
    <xf numFmtId="43" fontId="15" fillId="2" borderId="0" xfId="0" applyNumberFormat="1" applyFont="1" applyFill="1"/>
    <xf numFmtId="0" fontId="15" fillId="2" borderId="0" xfId="0" applyFont="1" applyFill="1"/>
    <xf numFmtId="164" fontId="15" fillId="2" borderId="0" xfId="1" applyNumberFormat="1" applyFont="1" applyFill="1"/>
    <xf numFmtId="0" fontId="20" fillId="2" borderId="0" xfId="3" applyFont="1" applyFill="1" applyAlignment="1">
      <alignment horizontal="center"/>
    </xf>
    <xf numFmtId="0" fontId="19" fillId="3" borderId="0" xfId="3" applyFont="1" applyFill="1" applyAlignment="1"/>
    <xf numFmtId="0" fontId="19" fillId="3" borderId="0" xfId="3" applyFont="1" applyFill="1" applyAlignment="1">
      <alignment horizontal="left"/>
    </xf>
    <xf numFmtId="169" fontId="19" fillId="3" borderId="0" xfId="3" applyNumberFormat="1" applyFont="1" applyFill="1" applyAlignment="1">
      <alignment horizontal="center"/>
    </xf>
    <xf numFmtId="166" fontId="19" fillId="3" borderId="0" xfId="4" applyNumberFormat="1" applyFont="1" applyFill="1" applyAlignment="1"/>
    <xf numFmtId="0" fontId="0" fillId="0" borderId="0" xfId="0" applyAlignment="1">
      <alignment horizontal="center"/>
    </xf>
    <xf numFmtId="0" fontId="0" fillId="0" borderId="0" xfId="0" applyAlignment="1">
      <alignment wrapText="1"/>
    </xf>
    <xf numFmtId="0" fontId="27" fillId="0" borderId="0" xfId="0" applyFont="1" applyAlignment="1"/>
    <xf numFmtId="44" fontId="0" fillId="0" borderId="0" xfId="1" applyNumberFormat="1" applyFont="1"/>
    <xf numFmtId="44" fontId="0" fillId="0" borderId="2" xfId="0" applyNumberFormat="1" applyFont="1" applyBorder="1" applyAlignment="1">
      <alignment horizontal="center" vertical="top" wrapText="1"/>
    </xf>
    <xf numFmtId="44" fontId="0" fillId="0" borderId="0" xfId="0" applyNumberFormat="1" applyFont="1"/>
    <xf numFmtId="44" fontId="0" fillId="0" borderId="0" xfId="0" applyNumberFormat="1" applyFont="1" applyAlignment="1">
      <alignment horizontal="center"/>
    </xf>
    <xf numFmtId="0" fontId="28" fillId="0" borderId="0" xfId="0" applyFont="1"/>
    <xf numFmtId="8" fontId="0" fillId="0" borderId="0" xfId="0" applyNumberFormat="1" applyAlignment="1">
      <alignment horizontal="right"/>
    </xf>
    <xf numFmtId="0" fontId="29" fillId="0" borderId="0" xfId="0" applyFont="1"/>
    <xf numFmtId="0" fontId="26" fillId="0" borderId="0" xfId="0" applyFont="1"/>
    <xf numFmtId="0" fontId="26" fillId="0" borderId="0" xfId="0" applyFont="1" applyAlignment="1">
      <alignment horizontal="center"/>
    </xf>
    <xf numFmtId="8" fontId="26" fillId="0" borderId="0" xfId="0" applyNumberFormat="1" applyFont="1" applyAlignment="1">
      <alignment horizontal="center"/>
    </xf>
    <xf numFmtId="0" fontId="26" fillId="0" borderId="5" xfId="0" applyFont="1" applyBorder="1"/>
    <xf numFmtId="0" fontId="26" fillId="0" borderId="5" xfId="0" applyFont="1" applyBorder="1" applyAlignment="1">
      <alignment horizontal="center"/>
    </xf>
    <xf numFmtId="8" fontId="26" fillId="0" borderId="5" xfId="0" applyNumberFormat="1" applyFont="1" applyBorder="1" applyAlignment="1">
      <alignment horizontal="center"/>
    </xf>
    <xf numFmtId="0" fontId="1" fillId="0" borderId="0" xfId="45" applyFont="1" applyBorder="1" applyProtection="1">
      <protection locked="0"/>
    </xf>
    <xf numFmtId="0" fontId="25" fillId="0" borderId="0" xfId="0" applyFont="1" applyBorder="1"/>
    <xf numFmtId="37" fontId="1" fillId="0" borderId="0" xfId="45" applyNumberFormat="1" applyFont="1" applyBorder="1" applyAlignment="1" applyProtection="1">
      <alignment horizontal="center"/>
      <protection locked="0"/>
    </xf>
    <xf numFmtId="43" fontId="1" fillId="0" borderId="0" xfId="4" applyFont="1" applyBorder="1" applyProtection="1">
      <protection locked="0"/>
    </xf>
    <xf numFmtId="166" fontId="1" fillId="0" borderId="0" xfId="4" applyNumberFormat="1" applyFont="1" applyBorder="1" applyAlignment="1" applyProtection="1">
      <alignment horizontal="left"/>
      <protection locked="0"/>
    </xf>
    <xf numFmtId="0" fontId="0" fillId="0" borderId="0" xfId="0" applyBorder="1"/>
    <xf numFmtId="43" fontId="1" fillId="0" borderId="0" xfId="4" applyFont="1" applyBorder="1" applyAlignment="1" applyProtection="1">
      <alignment wrapText="1"/>
      <protection locked="0"/>
    </xf>
    <xf numFmtId="166" fontId="1" fillId="0" borderId="0" xfId="4" applyNumberFormat="1" applyFont="1" applyBorder="1" applyAlignment="1" applyProtection="1">
      <alignment horizontal="left" wrapText="1"/>
      <protection locked="0"/>
    </xf>
    <xf numFmtId="0" fontId="1" fillId="0" borderId="0" xfId="45" applyFont="1" applyBorder="1" applyAlignment="1" applyProtection="1">
      <alignment horizontal="center"/>
      <protection locked="0"/>
    </xf>
    <xf numFmtId="166" fontId="0" fillId="0" borderId="0" xfId="4" applyNumberFormat="1" applyFont="1" applyBorder="1" applyAlignment="1" applyProtection="1">
      <alignment horizontal="left" wrapText="1"/>
      <protection locked="0"/>
    </xf>
    <xf numFmtId="0" fontId="0" fillId="0" borderId="0" xfId="45" applyFont="1" applyBorder="1" applyProtection="1">
      <protection locked="0"/>
    </xf>
    <xf numFmtId="0" fontId="0" fillId="0" borderId="0" xfId="0" applyAlignment="1">
      <alignment horizontal="right" vertical="top"/>
    </xf>
    <xf numFmtId="0" fontId="0" fillId="0" borderId="0" xfId="0" applyAlignment="1">
      <alignment horizontal="right" vertical="top" wrapText="1"/>
    </xf>
    <xf numFmtId="0" fontId="27"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7" fillId="0" borderId="0" xfId="0" applyFont="1" applyAlignment="1">
      <alignment horizontal="left" vertical="center" wrapText="1"/>
    </xf>
    <xf numFmtId="0" fontId="21" fillId="2" borderId="0" xfId="3" applyFont="1" applyFill="1" applyBorder="1" applyAlignment="1">
      <alignment horizontal="center"/>
    </xf>
    <xf numFmtId="0" fontId="32" fillId="4" borderId="0" xfId="46" applyFont="1" applyFill="1" applyBorder="1" applyAlignment="1">
      <alignment vertical="center"/>
    </xf>
    <xf numFmtId="0" fontId="33" fillId="4" borderId="0" xfId="46" applyFont="1" applyFill="1" applyBorder="1" applyAlignment="1">
      <alignment vertical="center"/>
    </xf>
    <xf numFmtId="0" fontId="34" fillId="4" borderId="0" xfId="46" applyFont="1" applyFill="1" applyBorder="1" applyAlignment="1">
      <alignment vertical="center"/>
    </xf>
    <xf numFmtId="0" fontId="6" fillId="5" borderId="0" xfId="46" applyFont="1" applyFill="1" applyBorder="1" applyAlignment="1">
      <alignment horizontal="center" vertical="center" wrapText="1"/>
    </xf>
    <xf numFmtId="0" fontId="6" fillId="5" borderId="0" xfId="46" applyFont="1" applyFill="1" applyBorder="1" applyAlignment="1">
      <alignment horizontal="center" vertical="center"/>
    </xf>
    <xf numFmtId="164" fontId="6" fillId="5" borderId="0" xfId="46" applyNumberFormat="1" applyFont="1" applyFill="1" applyBorder="1" applyAlignment="1">
      <alignment horizontal="center" vertical="center"/>
    </xf>
    <xf numFmtId="164" fontId="6" fillId="5" borderId="0" xfId="1" applyNumberFormat="1" applyFont="1" applyFill="1" applyBorder="1" applyAlignment="1">
      <alignment horizontal="center" vertical="center"/>
    </xf>
    <xf numFmtId="0" fontId="31" fillId="5" borderId="0" xfId="46" applyFill="1" applyBorder="1" applyAlignment="1">
      <alignment vertical="center"/>
    </xf>
    <xf numFmtId="0" fontId="35" fillId="5" borderId="0" xfId="46" applyFont="1" applyFill="1" applyBorder="1" applyAlignment="1">
      <alignment horizontal="center" vertical="center" wrapText="1"/>
    </xf>
    <xf numFmtId="170" fontId="7" fillId="6" borderId="7" xfId="46" applyNumberFormat="1" applyFont="1" applyFill="1" applyBorder="1" applyAlignment="1">
      <alignment horizontal="center" vertical="center" wrapText="1"/>
    </xf>
    <xf numFmtId="0" fontId="7" fillId="6" borderId="7" xfId="46" applyFont="1" applyFill="1" applyBorder="1" applyAlignment="1">
      <alignment horizontal="center" vertical="center" wrapText="1"/>
    </xf>
    <xf numFmtId="164" fontId="7" fillId="7" borderId="7" xfId="1" applyNumberFormat="1" applyFont="1" applyFill="1" applyBorder="1" applyAlignment="1">
      <alignment horizontal="center" vertical="center" wrapText="1"/>
    </xf>
    <xf numFmtId="164" fontId="7" fillId="6" borderId="3" xfId="1" applyNumberFormat="1" applyFont="1" applyFill="1" applyBorder="1" applyAlignment="1">
      <alignment horizontal="center" vertical="center" wrapText="1"/>
    </xf>
    <xf numFmtId="0" fontId="8" fillId="5" borderId="0" xfId="46" applyFont="1" applyFill="1" applyBorder="1" applyAlignment="1">
      <alignment vertical="center"/>
    </xf>
    <xf numFmtId="0" fontId="6" fillId="5" borderId="0" xfId="46" applyFont="1" applyFill="1" applyBorder="1" applyAlignment="1">
      <alignment vertical="center"/>
    </xf>
    <xf numFmtId="16" fontId="6" fillId="5" borderId="0" xfId="46" applyNumberFormat="1" applyFont="1" applyFill="1" applyBorder="1" applyAlignment="1">
      <alignment horizontal="center" vertical="center" wrapText="1"/>
    </xf>
    <xf numFmtId="164" fontId="6" fillId="5" borderId="8" xfId="1" applyNumberFormat="1" applyFont="1" applyFill="1" applyBorder="1" applyAlignment="1">
      <alignment horizontal="center" vertical="center"/>
    </xf>
    <xf numFmtId="0" fontId="36" fillId="5" borderId="0" xfId="46" applyFont="1" applyFill="1" applyBorder="1" applyAlignment="1">
      <alignment vertical="center"/>
    </xf>
    <xf numFmtId="16" fontId="6" fillId="5" borderId="0" xfId="46" applyNumberFormat="1" applyFont="1" applyFill="1" applyBorder="1" applyAlignment="1">
      <alignment horizontal="left" vertical="center"/>
    </xf>
    <xf numFmtId="16" fontId="6" fillId="8" borderId="0" xfId="46" applyNumberFormat="1" applyFont="1" applyFill="1" applyBorder="1" applyAlignment="1">
      <alignment horizontal="left" vertical="center"/>
    </xf>
    <xf numFmtId="0" fontId="7" fillId="5" borderId="9" xfId="46" applyFont="1" applyFill="1" applyBorder="1" applyAlignment="1">
      <alignment vertical="center"/>
    </xf>
    <xf numFmtId="0" fontId="7" fillId="5" borderId="10" xfId="46" applyFont="1" applyFill="1" applyBorder="1" applyAlignment="1">
      <alignment vertical="center"/>
    </xf>
    <xf numFmtId="1" fontId="6" fillId="5" borderId="11" xfId="46" applyNumberFormat="1" applyFont="1" applyFill="1" applyBorder="1" applyAlignment="1">
      <alignment horizontal="center" vertical="center" wrapText="1"/>
    </xf>
    <xf numFmtId="1" fontId="6" fillId="6" borderId="11" xfId="46" applyNumberFormat="1" applyFont="1" applyFill="1" applyBorder="1" applyAlignment="1">
      <alignment horizontal="center" vertical="center"/>
    </xf>
    <xf numFmtId="164" fontId="6" fillId="7" borderId="11" xfId="1" applyNumberFormat="1" applyFont="1" applyFill="1" applyBorder="1" applyAlignment="1">
      <alignment horizontal="center" vertical="center"/>
    </xf>
    <xf numFmtId="164" fontId="6" fillId="6" borderId="10" xfId="1" applyNumberFormat="1" applyFont="1" applyFill="1" applyBorder="1" applyAlignment="1">
      <alignment horizontal="center" vertical="center"/>
    </xf>
    <xf numFmtId="0" fontId="7" fillId="5" borderId="12" xfId="46" applyFont="1" applyFill="1" applyBorder="1" applyAlignment="1">
      <alignment vertical="center"/>
    </xf>
    <xf numFmtId="0" fontId="7" fillId="5" borderId="8" xfId="46" applyFont="1" applyFill="1" applyBorder="1" applyAlignment="1">
      <alignment vertical="center"/>
    </xf>
    <xf numFmtId="1" fontId="6" fillId="5" borderId="0" xfId="46" applyNumberFormat="1" applyFont="1" applyFill="1" applyBorder="1" applyAlignment="1">
      <alignment horizontal="center" vertical="center" wrapText="1"/>
    </xf>
    <xf numFmtId="1" fontId="6" fillId="6" borderId="0" xfId="46" applyNumberFormat="1" applyFont="1" applyFill="1" applyBorder="1" applyAlignment="1">
      <alignment horizontal="center" vertical="center"/>
    </xf>
    <xf numFmtId="164" fontId="6" fillId="7" borderId="0" xfId="1" applyNumberFormat="1" applyFont="1" applyFill="1" applyBorder="1" applyAlignment="1">
      <alignment horizontal="center" vertical="center"/>
    </xf>
    <xf numFmtId="164" fontId="6" fillId="6" borderId="8" xfId="1" applyNumberFormat="1" applyFont="1" applyFill="1" applyBorder="1" applyAlignment="1">
      <alignment horizontal="center" vertical="center"/>
    </xf>
    <xf numFmtId="1" fontId="31" fillId="5" borderId="0" xfId="46" applyNumberFormat="1" applyFill="1" applyBorder="1" applyAlignment="1">
      <alignment vertical="center"/>
    </xf>
    <xf numFmtId="164" fontId="31" fillId="5" borderId="0" xfId="46" applyNumberFormat="1" applyFill="1" applyBorder="1" applyAlignment="1">
      <alignment vertical="center"/>
    </xf>
    <xf numFmtId="0" fontId="7" fillId="5" borderId="0" xfId="46" applyFont="1" applyFill="1" applyBorder="1" applyAlignment="1">
      <alignment vertical="center"/>
    </xf>
    <xf numFmtId="0" fontId="8" fillId="9" borderId="0" xfId="46" applyFont="1" applyFill="1" applyBorder="1" applyProtection="1">
      <protection locked="0"/>
    </xf>
    <xf numFmtId="49" fontId="8" fillId="9" borderId="0" xfId="46" applyNumberFormat="1" applyFont="1" applyFill="1" applyBorder="1" applyAlignment="1" applyProtection="1">
      <alignment horizontal="left"/>
      <protection locked="0"/>
    </xf>
    <xf numFmtId="4" fontId="8" fillId="9" borderId="0" xfId="46" applyNumberFormat="1" applyFont="1" applyFill="1" applyBorder="1" applyAlignment="1" applyProtection="1">
      <alignment horizontal="right"/>
      <protection locked="0"/>
    </xf>
    <xf numFmtId="0" fontId="37" fillId="5" borderId="0" xfId="46" applyFont="1" applyFill="1" applyBorder="1" applyAlignment="1">
      <alignment vertical="center"/>
    </xf>
    <xf numFmtId="0" fontId="38" fillId="5" borderId="12" xfId="46" applyFont="1" applyFill="1" applyBorder="1" applyAlignment="1">
      <alignment vertical="center"/>
    </xf>
    <xf numFmtId="0" fontId="38" fillId="5" borderId="8" xfId="46" applyFont="1" applyFill="1" applyBorder="1" applyAlignment="1">
      <alignment vertical="center"/>
    </xf>
    <xf numFmtId="1" fontId="39" fillId="5" borderId="0" xfId="46" applyNumberFormat="1" applyFont="1" applyFill="1" applyBorder="1" applyAlignment="1">
      <alignment horizontal="center" vertical="center" wrapText="1"/>
    </xf>
    <xf numFmtId="1" fontId="39" fillId="6" borderId="0" xfId="46" applyNumberFormat="1" applyFont="1" applyFill="1" applyBorder="1" applyAlignment="1">
      <alignment horizontal="center" vertical="center"/>
    </xf>
    <xf numFmtId="164" fontId="39" fillId="7" borderId="0" xfId="1" applyNumberFormat="1" applyFont="1" applyFill="1" applyBorder="1" applyAlignment="1">
      <alignment horizontal="center" vertical="center"/>
    </xf>
    <xf numFmtId="164" fontId="39" fillId="6" borderId="8" xfId="1" applyNumberFormat="1" applyFont="1" applyFill="1" applyBorder="1" applyAlignment="1">
      <alignment horizontal="center" vertical="center"/>
    </xf>
    <xf numFmtId="1" fontId="37" fillId="5" borderId="0" xfId="46" applyNumberFormat="1" applyFont="1" applyFill="1" applyBorder="1" applyAlignment="1">
      <alignment vertical="center"/>
    </xf>
    <xf numFmtId="0" fontId="40" fillId="9" borderId="0" xfId="46" applyFont="1" applyFill="1" applyBorder="1" applyProtection="1">
      <protection locked="0"/>
    </xf>
    <xf numFmtId="49" fontId="40" fillId="9" borderId="0" xfId="46" applyNumberFormat="1" applyFont="1" applyFill="1" applyBorder="1" applyAlignment="1" applyProtection="1">
      <alignment horizontal="left"/>
      <protection locked="0"/>
    </xf>
    <xf numFmtId="4" fontId="40" fillId="9" borderId="0" xfId="46" applyNumberFormat="1" applyFont="1" applyFill="1" applyBorder="1" applyAlignment="1" applyProtection="1">
      <alignment horizontal="right"/>
      <protection locked="0"/>
    </xf>
    <xf numFmtId="1" fontId="31" fillId="5" borderId="13" xfId="46" applyNumberFormat="1" applyFill="1" applyBorder="1" applyAlignment="1">
      <alignment vertical="center"/>
    </xf>
    <xf numFmtId="0" fontId="8" fillId="9" borderId="0" xfId="46" applyFont="1" applyFill="1" applyBorder="1"/>
    <xf numFmtId="0" fontId="31" fillId="5" borderId="14" xfId="46" applyFill="1" applyBorder="1" applyAlignment="1">
      <alignment vertical="center"/>
    </xf>
    <xf numFmtId="0" fontId="1" fillId="5" borderId="15" xfId="46" applyFont="1" applyFill="1" applyBorder="1" applyAlignment="1">
      <alignment vertical="center"/>
    </xf>
    <xf numFmtId="0" fontId="1" fillId="0" borderId="16" xfId="46" applyFont="1" applyFill="1" applyBorder="1" applyAlignment="1">
      <alignment vertical="center"/>
    </xf>
    <xf numFmtId="1" fontId="6" fillId="5" borderId="14" xfId="46" applyNumberFormat="1" applyFont="1" applyFill="1" applyBorder="1" applyAlignment="1">
      <alignment horizontal="center" vertical="center" wrapText="1"/>
    </xf>
    <xf numFmtId="1" fontId="6" fillId="0" borderId="14" xfId="46" applyNumberFormat="1" applyFont="1" applyFill="1" applyBorder="1" applyAlignment="1">
      <alignment horizontal="center" vertical="center"/>
    </xf>
    <xf numFmtId="164" fontId="6" fillId="5" borderId="14" xfId="1" applyNumberFormat="1" applyFont="1" applyFill="1" applyBorder="1" applyAlignment="1">
      <alignment horizontal="center" vertical="center"/>
    </xf>
    <xf numFmtId="164" fontId="6" fillId="5" borderId="16" xfId="1" applyNumberFormat="1" applyFont="1" applyFill="1" applyBorder="1" applyAlignment="1">
      <alignment horizontal="center" vertical="center"/>
    </xf>
    <xf numFmtId="0" fontId="31" fillId="9" borderId="0" xfId="46" applyFill="1" applyBorder="1"/>
    <xf numFmtId="49" fontId="1" fillId="9" borderId="0" xfId="46" applyNumberFormat="1" applyFont="1" applyFill="1" applyBorder="1" applyAlignment="1">
      <alignment horizontal="right"/>
    </xf>
    <xf numFmtId="49" fontId="1" fillId="9" borderId="0" xfId="46" applyNumberFormat="1" applyFont="1" applyFill="1" applyBorder="1" applyAlignment="1">
      <alignment horizontal="left"/>
    </xf>
    <xf numFmtId="2" fontId="1" fillId="9" borderId="0" xfId="46" applyNumberFormat="1" applyFont="1" applyFill="1" applyBorder="1"/>
    <xf numFmtId="0" fontId="1" fillId="5" borderId="12" xfId="46" applyFont="1" applyFill="1" applyBorder="1" applyAlignment="1">
      <alignment vertical="center"/>
    </xf>
    <xf numFmtId="0" fontId="1" fillId="5" borderId="8" xfId="46" applyFont="1" applyFill="1" applyBorder="1" applyAlignment="1">
      <alignment vertical="center"/>
    </xf>
    <xf numFmtId="1" fontId="6" fillId="0" borderId="0" xfId="46" applyNumberFormat="1" applyFont="1" applyFill="1" applyBorder="1" applyAlignment="1">
      <alignment horizontal="center" vertical="center"/>
    </xf>
    <xf numFmtId="0" fontId="1" fillId="5" borderId="17" xfId="46" applyFont="1" applyFill="1" applyBorder="1" applyAlignment="1">
      <alignment vertical="center"/>
    </xf>
    <xf numFmtId="0" fontId="1" fillId="5" borderId="18" xfId="46" applyFont="1" applyFill="1" applyBorder="1" applyAlignment="1">
      <alignment vertical="center"/>
    </xf>
    <xf numFmtId="1" fontId="6" fillId="6" borderId="5" xfId="46" applyNumberFormat="1" applyFont="1" applyFill="1" applyBorder="1" applyAlignment="1">
      <alignment horizontal="center" vertical="center" wrapText="1"/>
    </xf>
    <xf numFmtId="1" fontId="36" fillId="6" borderId="4" xfId="46" applyNumberFormat="1" applyFont="1" applyFill="1" applyBorder="1" applyAlignment="1">
      <alignment horizontal="center" vertical="center"/>
    </xf>
    <xf numFmtId="164" fontId="6" fillId="0" borderId="5" xfId="46" applyNumberFormat="1" applyFont="1" applyFill="1" applyBorder="1" applyAlignment="1">
      <alignment horizontal="center" vertical="center"/>
    </xf>
    <xf numFmtId="164" fontId="36" fillId="6" borderId="4" xfId="1" applyNumberFormat="1" applyFont="1" applyFill="1" applyBorder="1" applyAlignment="1">
      <alignment horizontal="center" vertical="center"/>
    </xf>
    <xf numFmtId="164" fontId="36" fillId="6" borderId="3" xfId="1" applyNumberFormat="1" applyFont="1" applyFill="1" applyBorder="1" applyAlignment="1">
      <alignment horizontal="center" vertical="center"/>
    </xf>
    <xf numFmtId="164" fontId="31" fillId="5" borderId="13" xfId="46" applyNumberFormat="1" applyFill="1" applyBorder="1" applyAlignment="1">
      <alignment vertical="center"/>
    </xf>
    <xf numFmtId="1" fontId="6" fillId="5" borderId="0" xfId="46" applyNumberFormat="1" applyFont="1" applyFill="1" applyBorder="1" applyAlignment="1">
      <alignment horizontal="center" vertical="center"/>
    </xf>
    <xf numFmtId="0" fontId="31" fillId="0" borderId="0" xfId="46" applyFill="1" applyBorder="1" applyAlignment="1">
      <alignment vertical="center"/>
    </xf>
    <xf numFmtId="0" fontId="6" fillId="0" borderId="0" xfId="46" applyFont="1" applyFill="1" applyBorder="1" applyAlignment="1">
      <alignment vertical="center"/>
    </xf>
    <xf numFmtId="1" fontId="6" fillId="0" borderId="0" xfId="46" applyNumberFormat="1" applyFont="1" applyFill="1" applyBorder="1" applyAlignment="1">
      <alignment horizontal="center" vertical="center" wrapText="1"/>
    </xf>
    <xf numFmtId="164" fontId="6" fillId="0" borderId="0" xfId="46" applyNumberFormat="1" applyFont="1" applyFill="1" applyBorder="1" applyAlignment="1">
      <alignment horizontal="center" vertical="center"/>
    </xf>
    <xf numFmtId="164" fontId="6" fillId="0" borderId="0" xfId="1" applyNumberFormat="1" applyFont="1" applyFill="1" applyBorder="1" applyAlignment="1">
      <alignment horizontal="center" vertical="center"/>
    </xf>
    <xf numFmtId="0" fontId="41" fillId="0" borderId="0" xfId="46" applyFont="1" applyFill="1" applyBorder="1" applyAlignment="1">
      <alignment vertical="center"/>
    </xf>
    <xf numFmtId="0" fontId="6" fillId="0" borderId="0" xfId="46" applyFont="1" applyFill="1" applyBorder="1" applyAlignment="1">
      <alignment horizontal="center" vertical="center" wrapText="1"/>
    </xf>
    <xf numFmtId="0" fontId="6" fillId="0" borderId="0" xfId="46" applyFont="1" applyFill="1" applyBorder="1" applyAlignment="1">
      <alignment horizontal="center" vertical="center"/>
    </xf>
    <xf numFmtId="0" fontId="35" fillId="0" borderId="0" xfId="46" applyFont="1" applyFill="1" applyBorder="1" applyAlignment="1">
      <alignment horizontal="center" vertical="center" wrapText="1"/>
    </xf>
    <xf numFmtId="170" fontId="7" fillId="0" borderId="0" xfId="46" applyNumberFormat="1" applyFont="1" applyFill="1" applyBorder="1" applyAlignment="1">
      <alignment horizontal="center" vertical="center" wrapText="1"/>
    </xf>
    <xf numFmtId="16" fontId="6" fillId="0" borderId="0" xfId="46" applyNumberFormat="1" applyFont="1" applyFill="1" applyBorder="1" applyAlignment="1">
      <alignment horizontal="center" vertical="center" wrapText="1"/>
    </xf>
    <xf numFmtId="0" fontId="36" fillId="0" borderId="0" xfId="46" applyFont="1" applyFill="1" applyBorder="1" applyAlignment="1">
      <alignment vertical="center"/>
    </xf>
    <xf numFmtId="16" fontId="6" fillId="0" borderId="0" xfId="46" applyNumberFormat="1" applyFont="1" applyFill="1" applyBorder="1" applyAlignment="1">
      <alignment horizontal="left" vertical="center"/>
    </xf>
    <xf numFmtId="0" fontId="7" fillId="0" borderId="0" xfId="46" applyFont="1" applyFill="1" applyBorder="1" applyAlignment="1">
      <alignment vertical="center"/>
    </xf>
    <xf numFmtId="1" fontId="6" fillId="0" borderId="0" xfId="46" applyNumberFormat="1" applyFont="1" applyFill="1" applyBorder="1" applyAlignment="1" applyProtection="1">
      <alignment horizontal="center" vertical="center" wrapText="1"/>
      <protection locked="0"/>
    </xf>
    <xf numFmtId="1" fontId="31" fillId="0" borderId="0" xfId="46" applyNumberFormat="1" applyFill="1" applyBorder="1" applyAlignment="1">
      <alignment vertical="center"/>
    </xf>
    <xf numFmtId="9" fontId="7" fillId="0" borderId="0" xfId="46" applyNumberFormat="1" applyFont="1" applyFill="1" applyBorder="1" applyAlignment="1">
      <alignment vertical="center"/>
    </xf>
    <xf numFmtId="0" fontId="1" fillId="0" borderId="0" xfId="46" applyFont="1" applyFill="1" applyBorder="1" applyAlignment="1">
      <alignment vertical="center"/>
    </xf>
    <xf numFmtId="1" fontId="36" fillId="0" borderId="0" xfId="46" applyNumberFormat="1" applyFont="1" applyFill="1" applyBorder="1" applyAlignment="1">
      <alignment horizontal="center" vertical="center" wrapText="1"/>
    </xf>
    <xf numFmtId="0" fontId="7" fillId="0" borderId="0" xfId="0" applyFont="1" applyAlignment="1">
      <alignment wrapText="1"/>
    </xf>
    <xf numFmtId="49" fontId="19" fillId="0" borderId="0" xfId="4" applyNumberFormat="1" applyFont="1" applyAlignment="1">
      <alignment horizontal="right" wrapText="1"/>
    </xf>
    <xf numFmtId="166" fontId="18" fillId="0" borderId="0" xfId="4" applyNumberFormat="1" applyFont="1" applyFill="1" applyAlignment="1">
      <alignment vertical="center"/>
    </xf>
    <xf numFmtId="171" fontId="17" fillId="0" borderId="0" xfId="0" applyNumberFormat="1" applyFont="1"/>
    <xf numFmtId="0" fontId="46" fillId="5" borderId="0" xfId="46" applyFont="1" applyFill="1" applyBorder="1" applyAlignment="1">
      <alignment vertical="center"/>
    </xf>
    <xf numFmtId="16" fontId="35" fillId="5" borderId="6" xfId="46" applyNumberFormat="1" applyFont="1" applyFill="1" applyBorder="1" applyAlignment="1">
      <alignment horizontal="left" vertical="center" wrapText="1"/>
    </xf>
    <xf numFmtId="16" fontId="35" fillId="5" borderId="7" xfId="46" applyNumberFormat="1" applyFont="1" applyFill="1" applyBorder="1" applyAlignment="1">
      <alignment horizontal="left" vertical="center" wrapText="1"/>
    </xf>
    <xf numFmtId="16" fontId="35" fillId="0" borderId="0" xfId="46" applyNumberFormat="1" applyFont="1" applyFill="1" applyBorder="1" applyAlignment="1">
      <alignment horizontal="left" vertical="center" wrapText="1"/>
    </xf>
    <xf numFmtId="165" fontId="22" fillId="0" borderId="0" xfId="4" applyNumberFormat="1" applyFont="1" applyAlignment="1">
      <alignment horizontal="center"/>
    </xf>
    <xf numFmtId="0" fontId="21" fillId="2" borderId="0" xfId="3" applyFont="1" applyFill="1" applyBorder="1" applyAlignment="1">
      <alignment horizontal="center"/>
    </xf>
    <xf numFmtId="164" fontId="16" fillId="2" borderId="0" xfId="1" applyNumberFormat="1" applyFont="1" applyFill="1" applyBorder="1" applyAlignment="1">
      <alignment horizontal="center"/>
    </xf>
    <xf numFmtId="0" fontId="9" fillId="0" borderId="0" xfId="0" applyFont="1" applyAlignment="1">
      <alignment horizontal="left" wrapText="1"/>
    </xf>
    <xf numFmtId="0" fontId="7" fillId="3" borderId="0" xfId="0" applyFont="1" applyFill="1" applyAlignment="1">
      <alignment horizontal="left" wrapText="1"/>
    </xf>
  </cellXfs>
  <cellStyles count="47">
    <cellStyle name="Comma 2" xfId="4"/>
    <cellStyle name="Currency" xfId="1" builtinId="4"/>
    <cellStyle name="Currency 2" xfId="5"/>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Normal" xfId="0" builtinId="0"/>
    <cellStyle name="Normal 2" xfId="3"/>
    <cellStyle name="Normal 2 2" xfId="45"/>
    <cellStyle name="Normal 3" xfId="7"/>
    <cellStyle name="Normal 4" xfId="46"/>
    <cellStyle name="Percent" xfId="2" builtinId="5"/>
    <cellStyle name="Percent 2" xfId="6"/>
    <cellStyle name="Percent 3" xfId="8"/>
  </cellStyles>
  <dxfs count="1">
    <dxf>
      <fill>
        <patternFill>
          <bgColor indexed="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llinW/Box%20Sync/ASC%20Competition%20-%20Determing%20Project%20Risk/ASC%202016%20-%20BPB/Collin/Copy%20of%20Nautilus%20Bldg%204%20GCs_8Jan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Cs - Full Project"/>
      <sheetName val="PreconEst"/>
      <sheetName val="Hourly Rates"/>
    </sheetNames>
    <sheetDataSet>
      <sheetData sheetId="0"/>
      <sheetData sheetId="1"/>
      <sheetData sheetId="2">
        <row r="4">
          <cell r="B4">
            <v>115</v>
          </cell>
        </row>
        <row r="5">
          <cell r="B5">
            <v>115</v>
          </cell>
        </row>
        <row r="6">
          <cell r="B6">
            <v>90</v>
          </cell>
        </row>
        <row r="7">
          <cell r="B7">
            <v>75</v>
          </cell>
        </row>
        <row r="8">
          <cell r="B8">
            <v>52</v>
          </cell>
        </row>
        <row r="9">
          <cell r="B9">
            <v>150</v>
          </cell>
        </row>
        <row r="10">
          <cell r="B10">
            <v>60</v>
          </cell>
        </row>
        <row r="11">
          <cell r="B11">
            <v>120</v>
          </cell>
        </row>
        <row r="13">
          <cell r="B13">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B9" sqref="B9"/>
    </sheetView>
  </sheetViews>
  <sheetFormatPr defaultRowHeight="12.75"/>
  <cols>
    <col min="1" max="1" width="9.140625" style="169"/>
    <col min="2" max="2" width="63.5703125" style="173" customWidth="1"/>
    <col min="3" max="3" width="37" customWidth="1"/>
  </cols>
  <sheetData>
    <row r="1" spans="1:7" ht="28.5" customHeight="1">
      <c r="B1" s="171" t="s">
        <v>115</v>
      </c>
      <c r="C1" s="144"/>
      <c r="D1" s="144"/>
      <c r="E1" s="144"/>
      <c r="F1" s="144"/>
      <c r="G1" s="144"/>
    </row>
    <row r="2" spans="1:7">
      <c r="B2" s="173" t="s">
        <v>165</v>
      </c>
      <c r="C2" t="s">
        <v>166</v>
      </c>
    </row>
    <row r="3" spans="1:7" ht="49.5" customHeight="1">
      <c r="A3" s="169">
        <v>1</v>
      </c>
      <c r="B3" s="172" t="s">
        <v>116</v>
      </c>
    </row>
    <row r="4" spans="1:7" ht="102">
      <c r="A4" s="169">
        <v>2</v>
      </c>
      <c r="B4" s="172" t="s">
        <v>217</v>
      </c>
      <c r="C4" s="269" t="s">
        <v>216</v>
      </c>
    </row>
    <row r="5" spans="1:7" ht="120" customHeight="1">
      <c r="A5" s="169">
        <v>3</v>
      </c>
      <c r="B5" s="172" t="s">
        <v>163</v>
      </c>
      <c r="C5" s="174" t="s">
        <v>164</v>
      </c>
    </row>
    <row r="6" spans="1:7" ht="16.5" customHeight="1">
      <c r="A6" s="169">
        <v>4</v>
      </c>
      <c r="B6" s="173" t="s">
        <v>162</v>
      </c>
    </row>
    <row r="7" spans="1:7" ht="66" customHeight="1">
      <c r="A7" s="169">
        <v>5</v>
      </c>
      <c r="B7" s="172" t="s">
        <v>169</v>
      </c>
      <c r="C7" s="174" t="s">
        <v>167</v>
      </c>
    </row>
    <row r="8" spans="1:7" s="143" customFormat="1" ht="38.25">
      <c r="A8" s="170">
        <v>6</v>
      </c>
      <c r="B8" s="172" t="s">
        <v>218</v>
      </c>
    </row>
    <row r="9" spans="1:7" ht="31.5" customHeight="1">
      <c r="A9" s="169">
        <v>7</v>
      </c>
      <c r="B9" s="172" t="s">
        <v>168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1"/>
  <sheetViews>
    <sheetView zoomScale="115" zoomScaleNormal="115" zoomScalePageLayoutView="150" workbookViewId="0">
      <pane xSplit="3" topLeftCell="D1" activePane="topRight" state="frozen"/>
      <selection activeCell="A46" sqref="A46"/>
      <selection pane="topRight" activeCell="O25" sqref="O25"/>
    </sheetView>
  </sheetViews>
  <sheetFormatPr defaultColWidth="8.85546875" defaultRowHeight="12.75"/>
  <cols>
    <col min="1" max="1" width="3.28515625" style="183" customWidth="1"/>
    <col min="2" max="2" width="10.42578125" style="190" customWidth="1"/>
    <col min="3" max="3" width="34.42578125" style="190" customWidth="1"/>
    <col min="4" max="4" width="7.28515625" style="179" customWidth="1"/>
    <col min="5" max="6" width="6.7109375" style="179" customWidth="1"/>
    <col min="7" max="7" width="9.85546875" style="180" customWidth="1"/>
    <col min="8" max="8" width="6.140625" style="181" customWidth="1"/>
    <col min="9" max="9" width="12.42578125" style="182" customWidth="1"/>
    <col min="10" max="11" width="12.42578125" style="182" hidden="1" customWidth="1"/>
    <col min="12" max="12" width="8.7109375" style="183" bestFit="1" customWidth="1"/>
    <col min="13" max="13" width="18" style="183" bestFit="1" customWidth="1"/>
    <col min="14" max="14" width="11" style="183" bestFit="1" customWidth="1"/>
    <col min="15" max="15" width="9.7109375" style="183" bestFit="1" customWidth="1"/>
    <col min="16" max="16" width="8.28515625" style="183" bestFit="1" customWidth="1"/>
    <col min="17" max="16384" width="8.85546875" style="183"/>
  </cols>
  <sheetData>
    <row r="1" spans="1:41" ht="18">
      <c r="A1" s="176" t="s">
        <v>170</v>
      </c>
      <c r="B1" s="177"/>
      <c r="C1" s="178"/>
    </row>
    <row r="2" spans="1:41" ht="13.5" thickBot="1">
      <c r="A2" s="176" t="s">
        <v>171</v>
      </c>
      <c r="B2" s="177"/>
      <c r="C2" s="177"/>
    </row>
    <row r="3" spans="1:41" s="184" customFormat="1" ht="36" customHeight="1" thickBot="1">
      <c r="B3" s="274" t="s">
        <v>172</v>
      </c>
      <c r="C3" s="275"/>
      <c r="D3" s="185">
        <v>42461</v>
      </c>
      <c r="E3" s="185">
        <f t="shared" ref="E3:F3" si="0">D3+7</f>
        <v>42468</v>
      </c>
      <c r="F3" s="185">
        <f t="shared" si="0"/>
        <v>42475</v>
      </c>
      <c r="G3" s="186" t="s">
        <v>173</v>
      </c>
      <c r="H3" s="187" t="s">
        <v>174</v>
      </c>
      <c r="I3" s="188" t="s">
        <v>175</v>
      </c>
      <c r="J3" s="187" t="s">
        <v>176</v>
      </c>
      <c r="K3" s="188" t="s">
        <v>177</v>
      </c>
      <c r="M3" s="189"/>
      <c r="N3" s="189"/>
      <c r="O3" s="189"/>
      <c r="P3" s="189"/>
      <c r="Q3" s="189"/>
    </row>
    <row r="4" spans="1:41" ht="16.5" customHeight="1">
      <c r="D4" s="191"/>
      <c r="E4" s="191"/>
      <c r="F4" s="191"/>
      <c r="H4" s="182"/>
      <c r="I4" s="192"/>
    </row>
    <row r="5" spans="1:41" ht="16.5" customHeight="1">
      <c r="B5" s="193" t="s">
        <v>178</v>
      </c>
      <c r="D5" s="194"/>
      <c r="E5" s="194"/>
      <c r="F5" s="194"/>
      <c r="H5" s="182"/>
      <c r="I5" s="192"/>
    </row>
    <row r="6" spans="1:41" ht="16.5" customHeight="1" thickBot="1">
      <c r="D6" s="191"/>
      <c r="E6" s="191"/>
      <c r="F6" s="191"/>
      <c r="H6" s="182"/>
      <c r="I6" s="192"/>
    </row>
    <row r="7" spans="1:41" ht="16.5" customHeight="1">
      <c r="B7" s="196" t="s">
        <v>180</v>
      </c>
      <c r="C7" s="197" t="s">
        <v>181</v>
      </c>
      <c r="D7" s="198">
        <v>4</v>
      </c>
      <c r="E7" s="198">
        <v>4</v>
      </c>
      <c r="F7" s="198">
        <v>4</v>
      </c>
      <c r="G7" s="199">
        <f>SUM(D7:F7)</f>
        <v>12</v>
      </c>
      <c r="H7" s="200">
        <v>135</v>
      </c>
      <c r="I7" s="201">
        <f t="shared" ref="I7:I17" si="1">G7*H7</f>
        <v>1620</v>
      </c>
      <c r="J7" s="200"/>
      <c r="K7" s="201">
        <f t="shared" ref="K7:K15" si="2">(J7-I7)</f>
        <v>-1620</v>
      </c>
    </row>
    <row r="8" spans="1:41" ht="16.5" customHeight="1">
      <c r="B8" s="202" t="s">
        <v>182</v>
      </c>
      <c r="C8" s="203" t="s">
        <v>183</v>
      </c>
      <c r="D8" s="204">
        <v>40</v>
      </c>
      <c r="E8" s="204">
        <v>40</v>
      </c>
      <c r="F8" s="204">
        <v>40</v>
      </c>
      <c r="G8" s="205">
        <f>SUM(D8:F8)</f>
        <v>120</v>
      </c>
      <c r="H8" s="206">
        <v>100</v>
      </c>
      <c r="I8" s="207">
        <f t="shared" si="1"/>
        <v>12000</v>
      </c>
      <c r="J8" s="206"/>
      <c r="K8" s="207">
        <f t="shared" si="2"/>
        <v>-12000</v>
      </c>
      <c r="L8" s="208"/>
      <c r="O8" s="209"/>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row>
    <row r="9" spans="1:41" ht="16.5" customHeight="1">
      <c r="B9" s="202" t="s">
        <v>184</v>
      </c>
      <c r="C9" s="203" t="s">
        <v>185</v>
      </c>
      <c r="D9" s="204">
        <v>40</v>
      </c>
      <c r="E9" s="204">
        <v>40</v>
      </c>
      <c r="F9" s="204">
        <v>40</v>
      </c>
      <c r="G9" s="205">
        <f>SUM(D9:F9)</f>
        <v>120</v>
      </c>
      <c r="H9" s="206">
        <v>100</v>
      </c>
      <c r="I9" s="207">
        <f t="shared" si="1"/>
        <v>12000</v>
      </c>
      <c r="J9" s="206"/>
      <c r="K9" s="207">
        <f t="shared" si="2"/>
        <v>-12000</v>
      </c>
      <c r="L9" s="208"/>
      <c r="M9" s="210"/>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row>
    <row r="10" spans="1:41" ht="16.5" customHeight="1">
      <c r="B10" s="202" t="s">
        <v>186</v>
      </c>
      <c r="C10" s="203" t="s">
        <v>187</v>
      </c>
      <c r="D10" s="204">
        <v>40</v>
      </c>
      <c r="E10" s="204">
        <v>40</v>
      </c>
      <c r="F10" s="204">
        <v>40</v>
      </c>
      <c r="G10" s="205">
        <f>SUM(D10:F10)</f>
        <v>120</v>
      </c>
      <c r="H10" s="206">
        <v>65</v>
      </c>
      <c r="I10" s="207">
        <f t="shared" si="1"/>
        <v>7800</v>
      </c>
      <c r="J10" s="206"/>
      <c r="K10" s="207"/>
      <c r="L10" s="208"/>
      <c r="M10" s="210"/>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row>
    <row r="11" spans="1:41" ht="16.5" customHeight="1">
      <c r="B11" s="202" t="s">
        <v>188</v>
      </c>
      <c r="C11" s="203" t="s">
        <v>189</v>
      </c>
      <c r="D11" s="204">
        <v>40</v>
      </c>
      <c r="E11" s="204">
        <v>40</v>
      </c>
      <c r="F11" s="204">
        <v>40</v>
      </c>
      <c r="G11" s="205">
        <f>SUM(D11:F11)</f>
        <v>120</v>
      </c>
      <c r="H11" s="206">
        <v>65</v>
      </c>
      <c r="I11" s="207">
        <f t="shared" si="1"/>
        <v>7800</v>
      </c>
      <c r="J11" s="206"/>
      <c r="K11" s="207">
        <f t="shared" si="2"/>
        <v>-7800</v>
      </c>
      <c r="L11" s="208"/>
      <c r="M11" s="211"/>
      <c r="N11" s="212"/>
      <c r="O11" s="212"/>
      <c r="P11" s="213"/>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row>
    <row r="12" spans="1:41" ht="16.5" customHeight="1">
      <c r="B12" s="202" t="s">
        <v>188</v>
      </c>
      <c r="C12" s="203" t="s">
        <v>189</v>
      </c>
      <c r="D12" s="204">
        <v>40</v>
      </c>
      <c r="E12" s="204">
        <v>40</v>
      </c>
      <c r="F12" s="204">
        <v>40</v>
      </c>
      <c r="G12" s="205">
        <f>SUM(A12:F12)</f>
        <v>120</v>
      </c>
      <c r="H12" s="206">
        <v>65</v>
      </c>
      <c r="I12" s="207">
        <f t="shared" si="1"/>
        <v>7800</v>
      </c>
      <c r="J12" s="206"/>
      <c r="K12" s="207">
        <f t="shared" si="2"/>
        <v>-7800</v>
      </c>
      <c r="L12" s="208"/>
      <c r="M12" s="211"/>
      <c r="N12" s="212"/>
      <c r="O12" s="212"/>
      <c r="P12" s="213"/>
      <c r="R12" s="208"/>
      <c r="S12" s="208"/>
      <c r="T12" s="208"/>
      <c r="U12" s="208"/>
      <c r="V12" s="208"/>
      <c r="W12" s="208"/>
      <c r="X12" s="208"/>
      <c r="Y12" s="208"/>
      <c r="Z12" s="208"/>
      <c r="AA12" s="208"/>
      <c r="AB12" s="208"/>
      <c r="AC12" s="208"/>
      <c r="AD12" s="208"/>
      <c r="AE12" s="208"/>
      <c r="AF12" s="208"/>
      <c r="AG12" s="208"/>
      <c r="AH12" s="208"/>
      <c r="AI12" s="208"/>
      <c r="AJ12" s="208"/>
      <c r="AK12" s="208"/>
      <c r="AL12" s="208"/>
      <c r="AM12" s="208"/>
      <c r="AN12" s="208"/>
      <c r="AO12" s="208"/>
    </row>
    <row r="13" spans="1:41" ht="16.5" customHeight="1">
      <c r="B13" s="202" t="s">
        <v>188</v>
      </c>
      <c r="C13" s="203" t="s">
        <v>189</v>
      </c>
      <c r="D13" s="204">
        <v>40</v>
      </c>
      <c r="E13" s="204">
        <v>40</v>
      </c>
      <c r="F13" s="204">
        <v>40</v>
      </c>
      <c r="G13" s="205">
        <f>SUM(D13:F13)</f>
        <v>120</v>
      </c>
      <c r="H13" s="206">
        <v>65</v>
      </c>
      <c r="I13" s="207">
        <f t="shared" si="1"/>
        <v>7800</v>
      </c>
      <c r="J13" s="206"/>
      <c r="K13" s="207">
        <f t="shared" si="2"/>
        <v>-7800</v>
      </c>
      <c r="L13" s="208"/>
      <c r="M13" s="211"/>
      <c r="N13" s="212"/>
      <c r="O13" s="212"/>
      <c r="P13" s="213"/>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row>
    <row r="14" spans="1:41" ht="16.5" customHeight="1">
      <c r="B14" s="202" t="s">
        <v>190</v>
      </c>
      <c r="C14" s="203" t="s">
        <v>191</v>
      </c>
      <c r="D14" s="204">
        <v>8</v>
      </c>
      <c r="E14" s="204">
        <v>8</v>
      </c>
      <c r="F14" s="204">
        <v>8</v>
      </c>
      <c r="G14" s="205">
        <f>SUM(D14:F14)</f>
        <v>24</v>
      </c>
      <c r="H14" s="206">
        <v>50</v>
      </c>
      <c r="I14" s="207">
        <f t="shared" si="1"/>
        <v>1200</v>
      </c>
      <c r="J14" s="206"/>
      <c r="K14" s="207">
        <f t="shared" si="2"/>
        <v>-1200</v>
      </c>
      <c r="L14" s="208"/>
      <c r="M14" s="211"/>
      <c r="N14" s="212"/>
      <c r="O14" s="212"/>
      <c r="P14" s="213"/>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row>
    <row r="15" spans="1:41" ht="16.5" customHeight="1">
      <c r="B15" s="202" t="s">
        <v>192</v>
      </c>
      <c r="C15" s="203" t="s">
        <v>193</v>
      </c>
      <c r="D15" s="204">
        <v>40</v>
      </c>
      <c r="E15" s="204">
        <v>40</v>
      </c>
      <c r="F15" s="204">
        <v>40</v>
      </c>
      <c r="G15" s="205">
        <f>SUM(D15:F15)</f>
        <v>120</v>
      </c>
      <c r="H15" s="206">
        <v>42</v>
      </c>
      <c r="I15" s="207">
        <f t="shared" si="1"/>
        <v>5040</v>
      </c>
      <c r="J15" s="206"/>
      <c r="K15" s="207">
        <f t="shared" si="2"/>
        <v>-5040</v>
      </c>
      <c r="L15" s="208"/>
      <c r="M15" s="211"/>
      <c r="N15" s="212"/>
      <c r="O15" s="212"/>
      <c r="P15" s="213"/>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row>
    <row r="16" spans="1:41" ht="16.5" customHeight="1">
      <c r="B16" s="202" t="s">
        <v>194</v>
      </c>
      <c r="C16" s="203" t="s">
        <v>195</v>
      </c>
      <c r="D16" s="204">
        <v>16</v>
      </c>
      <c r="E16" s="204">
        <v>16</v>
      </c>
      <c r="F16" s="204">
        <v>16</v>
      </c>
      <c r="G16" s="205">
        <f>SUM(D16:F16)</f>
        <v>48</v>
      </c>
      <c r="H16" s="206">
        <v>95</v>
      </c>
      <c r="I16" s="207">
        <f t="shared" si="1"/>
        <v>4560</v>
      </c>
      <c r="J16" s="206"/>
      <c r="K16" s="207">
        <f>(J16-I16)</f>
        <v>-4560</v>
      </c>
      <c r="L16" s="208"/>
      <c r="M16" s="211"/>
      <c r="N16" s="212"/>
      <c r="O16" s="212"/>
      <c r="P16" s="213"/>
      <c r="R16" s="208"/>
      <c r="S16" s="208"/>
      <c r="T16" s="208"/>
      <c r="U16" s="208"/>
      <c r="V16" s="208"/>
      <c r="W16" s="208"/>
      <c r="X16" s="208"/>
      <c r="Y16" s="208"/>
      <c r="Z16" s="208"/>
      <c r="AA16" s="208"/>
      <c r="AB16" s="208"/>
      <c r="AC16" s="208"/>
      <c r="AD16" s="208"/>
      <c r="AE16" s="208"/>
      <c r="AF16" s="208"/>
      <c r="AG16" s="208"/>
      <c r="AH16" s="208"/>
      <c r="AI16" s="208"/>
      <c r="AJ16" s="208"/>
      <c r="AK16" s="208"/>
      <c r="AL16" s="208"/>
      <c r="AM16" s="208"/>
      <c r="AN16" s="208"/>
      <c r="AO16" s="208"/>
    </row>
    <row r="17" spans="1:41" s="214" customFormat="1" ht="16.5" customHeight="1">
      <c r="B17" s="215" t="s">
        <v>196</v>
      </c>
      <c r="C17" s="216" t="s">
        <v>197</v>
      </c>
      <c r="D17" s="217"/>
      <c r="E17" s="217"/>
      <c r="F17" s="217"/>
      <c r="G17" s="218">
        <f>SUM(D17:F17)</f>
        <v>0</v>
      </c>
      <c r="H17" s="219">
        <v>65</v>
      </c>
      <c r="I17" s="220">
        <f t="shared" si="1"/>
        <v>0</v>
      </c>
      <c r="J17" s="219"/>
      <c r="K17" s="220"/>
      <c r="L17" s="221"/>
      <c r="M17" s="222"/>
      <c r="N17" s="223"/>
      <c r="O17" s="223"/>
      <c r="P17" s="224"/>
      <c r="R17" s="221"/>
      <c r="S17" s="221"/>
      <c r="T17" s="221"/>
      <c r="U17" s="221"/>
      <c r="V17" s="221"/>
      <c r="W17" s="221"/>
      <c r="X17" s="221"/>
      <c r="Y17" s="221"/>
      <c r="Z17" s="221"/>
      <c r="AA17" s="221"/>
      <c r="AB17" s="221"/>
      <c r="AC17" s="221"/>
      <c r="AD17" s="221"/>
      <c r="AE17" s="221"/>
      <c r="AF17" s="221"/>
      <c r="AG17" s="221"/>
      <c r="AH17" s="221"/>
      <c r="AI17" s="221"/>
      <c r="AJ17" s="221"/>
      <c r="AK17" s="221"/>
      <c r="AL17" s="221"/>
      <c r="AM17" s="221"/>
      <c r="AN17" s="221"/>
      <c r="AO17" s="221"/>
    </row>
    <row r="18" spans="1:41" ht="16.5" customHeight="1">
      <c r="B18" s="202"/>
      <c r="C18" s="203"/>
      <c r="D18" s="204"/>
      <c r="E18" s="204"/>
      <c r="F18" s="204"/>
      <c r="G18" s="205"/>
      <c r="H18" s="182"/>
      <c r="I18" s="207"/>
      <c r="K18" s="192"/>
      <c r="L18" s="225"/>
      <c r="M18" s="211"/>
      <c r="N18" s="212"/>
      <c r="O18" s="212"/>
      <c r="P18" s="226"/>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row>
    <row r="19" spans="1:41" ht="16.5" customHeight="1" thickBot="1">
      <c r="A19" s="227"/>
      <c r="B19" s="228"/>
      <c r="C19" s="229"/>
      <c r="D19" s="230"/>
      <c r="E19" s="230"/>
      <c r="F19" s="230"/>
      <c r="G19" s="231"/>
      <c r="H19" s="232"/>
      <c r="I19" s="233"/>
      <c r="J19" s="232"/>
      <c r="K19" s="233"/>
      <c r="L19" s="225"/>
      <c r="M19" s="234"/>
      <c r="N19" s="235"/>
      <c r="O19" s="236"/>
      <c r="P19" s="237"/>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row>
    <row r="20" spans="1:41" ht="10.5" customHeight="1" thickTop="1" thickBot="1">
      <c r="B20" s="238"/>
      <c r="C20" s="239"/>
      <c r="D20" s="204"/>
      <c r="E20" s="204"/>
      <c r="F20" s="204"/>
      <c r="G20" s="240"/>
      <c r="H20" s="182"/>
      <c r="I20" s="192"/>
      <c r="K20" s="192"/>
      <c r="L20" s="225"/>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row>
    <row r="21" spans="1:41" ht="16.5" customHeight="1" thickBot="1">
      <c r="B21" s="241" t="s">
        <v>198</v>
      </c>
      <c r="C21" s="242" t="s">
        <v>199</v>
      </c>
      <c r="D21" s="243">
        <f t="shared" ref="D21:F21" si="3">SUM(D7:D16)</f>
        <v>308</v>
      </c>
      <c r="E21" s="243">
        <f t="shared" si="3"/>
        <v>308</v>
      </c>
      <c r="F21" s="243">
        <f t="shared" si="3"/>
        <v>308</v>
      </c>
      <c r="G21" s="244">
        <f>SUM(G7:G20)</f>
        <v>924</v>
      </c>
      <c r="H21" s="245"/>
      <c r="I21" s="246">
        <f>SUM(I7:I18)</f>
        <v>67620</v>
      </c>
      <c r="J21" s="247">
        <f>SUM(J7:J20)</f>
        <v>0</v>
      </c>
      <c r="K21" s="246">
        <f>SUM(K7:K20)</f>
        <v>-59820</v>
      </c>
      <c r="L21" s="248"/>
      <c r="M21" s="208"/>
      <c r="N21" s="208"/>
      <c r="O21" s="208"/>
      <c r="P21" s="208"/>
    </row>
    <row r="22" spans="1:41" ht="16.5" customHeight="1">
      <c r="D22" s="204"/>
      <c r="E22" s="204"/>
      <c r="F22" s="204"/>
      <c r="G22" s="249"/>
      <c r="M22" s="210"/>
      <c r="N22" s="210"/>
      <c r="O22" s="210"/>
      <c r="P22" s="210"/>
    </row>
    <row r="23" spans="1:41" ht="16.5" customHeight="1">
      <c r="D23" s="204"/>
      <c r="E23" s="204"/>
      <c r="F23" s="204"/>
      <c r="G23" s="249"/>
    </row>
    <row r="24" spans="1:41" ht="16.5" customHeight="1">
      <c r="B24" s="273" t="s">
        <v>200</v>
      </c>
      <c r="D24" s="204"/>
      <c r="E24" s="204"/>
      <c r="F24" s="204"/>
      <c r="G24" s="249"/>
    </row>
    <row r="25" spans="1:41" s="250" customFormat="1" ht="16.5" customHeight="1">
      <c r="B25" s="251"/>
      <c r="C25" s="251"/>
      <c r="D25" s="252"/>
      <c r="E25" s="252"/>
      <c r="F25" s="252"/>
      <c r="G25" s="240"/>
      <c r="H25" s="253"/>
      <c r="I25" s="254"/>
      <c r="J25" s="254"/>
      <c r="K25" s="254"/>
    </row>
    <row r="26" spans="1:41" s="250" customFormat="1" ht="16.5" customHeight="1">
      <c r="B26" s="195"/>
      <c r="C26" s="194" t="s">
        <v>179</v>
      </c>
      <c r="D26" s="194"/>
      <c r="E26" s="194"/>
      <c r="F26" s="194"/>
      <c r="G26" s="240"/>
      <c r="H26" s="253"/>
      <c r="I26" s="254"/>
      <c r="J26" s="254"/>
      <c r="K26" s="254"/>
    </row>
    <row r="27" spans="1:41" s="250" customFormat="1" ht="16.5" customHeight="1">
      <c r="B27" s="251"/>
      <c r="C27" s="251"/>
      <c r="D27" s="252"/>
      <c r="E27" s="252"/>
      <c r="F27" s="252"/>
      <c r="G27" s="240"/>
      <c r="H27" s="253"/>
      <c r="I27" s="254"/>
      <c r="J27" s="254"/>
      <c r="K27" s="254"/>
    </row>
    <row r="28" spans="1:41" s="250" customFormat="1" ht="16.5" customHeight="1">
      <c r="B28" s="251"/>
      <c r="C28" s="251"/>
      <c r="D28" s="252"/>
      <c r="E28" s="252"/>
      <c r="F28" s="252"/>
      <c r="G28" s="240"/>
      <c r="H28" s="253"/>
      <c r="I28" s="254"/>
      <c r="J28" s="254"/>
      <c r="K28" s="254"/>
    </row>
    <row r="29" spans="1:41" s="250" customFormat="1" ht="16.5" customHeight="1">
      <c r="B29" s="251"/>
      <c r="C29" s="255"/>
      <c r="D29" s="252"/>
      <c r="E29" s="252"/>
      <c r="F29" s="252"/>
    </row>
    <row r="30" spans="1:41" s="250" customFormat="1">
      <c r="B30" s="251"/>
      <c r="C30" s="251"/>
      <c r="D30" s="256"/>
      <c r="E30" s="256"/>
      <c r="F30" s="256"/>
    </row>
    <row r="31" spans="1:41" s="258" customFormat="1" ht="36" customHeight="1">
      <c r="B31" s="276"/>
      <c r="C31" s="276"/>
      <c r="D31" s="259"/>
      <c r="E31" s="259"/>
      <c r="F31" s="259"/>
    </row>
    <row r="32" spans="1:41" s="250" customFormat="1" ht="16.5" customHeight="1">
      <c r="B32" s="251"/>
      <c r="C32" s="251"/>
      <c r="D32" s="260"/>
      <c r="E32" s="260"/>
      <c r="F32" s="260"/>
    </row>
    <row r="33" spans="2:30" s="250" customFormat="1" ht="16.5" customHeight="1">
      <c r="B33" s="261"/>
      <c r="C33" s="251"/>
      <c r="D33" s="262"/>
      <c r="E33" s="262"/>
      <c r="F33" s="262"/>
    </row>
    <row r="34" spans="2:30" s="250" customFormat="1" ht="16.5" customHeight="1">
      <c r="B34" s="251"/>
      <c r="C34" s="251"/>
      <c r="D34" s="260"/>
      <c r="E34" s="260"/>
      <c r="F34" s="260"/>
    </row>
    <row r="35" spans="2:30" s="250" customFormat="1" ht="16.5" customHeight="1">
      <c r="B35" s="263"/>
      <c r="C35" s="263"/>
      <c r="D35" s="252"/>
      <c r="E35" s="252"/>
      <c r="F35" s="252"/>
    </row>
    <row r="36" spans="2:30" s="250" customFormat="1" ht="16.5" customHeight="1">
      <c r="B36" s="263"/>
      <c r="C36" s="263"/>
      <c r="D36" s="264"/>
      <c r="E36" s="264"/>
      <c r="F36" s="264"/>
      <c r="G36" s="265"/>
      <c r="H36" s="265"/>
      <c r="I36" s="265"/>
      <c r="J36" s="265"/>
      <c r="K36" s="265"/>
      <c r="L36" s="265"/>
      <c r="M36" s="265"/>
      <c r="N36" s="265"/>
      <c r="O36" s="265"/>
      <c r="P36" s="265"/>
      <c r="Q36" s="265"/>
      <c r="R36" s="265"/>
      <c r="S36" s="265"/>
      <c r="T36" s="265"/>
      <c r="U36" s="265"/>
      <c r="V36" s="265"/>
      <c r="W36" s="265"/>
      <c r="X36" s="265"/>
      <c r="Y36" s="265"/>
      <c r="Z36" s="265"/>
      <c r="AA36" s="265"/>
      <c r="AB36" s="265"/>
      <c r="AC36" s="265"/>
      <c r="AD36" s="265"/>
    </row>
    <row r="37" spans="2:30" s="250" customFormat="1" ht="16.5" customHeight="1">
      <c r="B37" s="263"/>
      <c r="C37" s="263"/>
      <c r="D37" s="252"/>
      <c r="E37" s="252"/>
      <c r="F37" s="252"/>
      <c r="G37" s="265"/>
      <c r="H37" s="265"/>
      <c r="I37" s="265"/>
      <c r="J37" s="265"/>
      <c r="K37" s="265"/>
      <c r="L37" s="265"/>
      <c r="M37" s="265"/>
      <c r="N37" s="265"/>
      <c r="O37" s="265"/>
      <c r="P37" s="265"/>
      <c r="Q37" s="265"/>
      <c r="R37" s="265"/>
      <c r="S37" s="265"/>
      <c r="T37" s="265"/>
      <c r="U37" s="265"/>
      <c r="V37" s="265"/>
      <c r="W37" s="265"/>
      <c r="X37" s="265"/>
      <c r="Y37" s="265"/>
      <c r="Z37" s="265"/>
      <c r="AA37" s="265"/>
      <c r="AB37" s="265"/>
      <c r="AC37" s="265"/>
      <c r="AD37" s="265"/>
    </row>
    <row r="38" spans="2:30" s="250" customFormat="1" ht="16.5" customHeight="1">
      <c r="B38" s="263"/>
      <c r="C38" s="263"/>
      <c r="D38" s="252"/>
      <c r="E38" s="252"/>
      <c r="F38" s="252"/>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row>
    <row r="39" spans="2:30" s="250" customFormat="1" ht="16.5" customHeight="1">
      <c r="B39" s="263"/>
      <c r="C39" s="263"/>
      <c r="D39" s="252"/>
      <c r="E39" s="252"/>
      <c r="F39" s="252"/>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row>
    <row r="40" spans="2:30" s="250" customFormat="1" ht="16.5" customHeight="1">
      <c r="B40" s="263"/>
      <c r="C40" s="263"/>
      <c r="D40" s="252"/>
      <c r="E40" s="252"/>
      <c r="F40" s="252"/>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row>
    <row r="41" spans="2:30" s="250" customFormat="1" ht="16.5" customHeight="1">
      <c r="B41" s="263"/>
      <c r="C41" s="263"/>
      <c r="D41" s="252"/>
      <c r="E41" s="252"/>
      <c r="F41" s="252"/>
      <c r="G41" s="265"/>
      <c r="H41" s="265"/>
      <c r="I41" s="265"/>
      <c r="J41" s="265"/>
      <c r="K41" s="265"/>
      <c r="L41" s="265"/>
      <c r="M41" s="265"/>
      <c r="N41" s="265"/>
      <c r="O41" s="265"/>
      <c r="P41" s="265"/>
      <c r="Q41" s="265"/>
      <c r="R41" s="265"/>
      <c r="S41" s="265"/>
      <c r="T41" s="265"/>
      <c r="U41" s="265"/>
      <c r="V41" s="265"/>
      <c r="W41" s="265"/>
      <c r="X41" s="265"/>
      <c r="Y41" s="265"/>
      <c r="Z41" s="265"/>
      <c r="AA41" s="265"/>
      <c r="AB41" s="265"/>
      <c r="AC41" s="265"/>
      <c r="AD41" s="265"/>
    </row>
    <row r="42" spans="2:30" s="250" customFormat="1" ht="16.5" customHeight="1">
      <c r="B42" s="263"/>
      <c r="C42" s="263"/>
      <c r="D42" s="252"/>
      <c r="E42" s="252"/>
      <c r="F42" s="252"/>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row>
    <row r="43" spans="2:30" s="250" customFormat="1" ht="16.5" customHeight="1">
      <c r="B43" s="263"/>
      <c r="C43" s="263"/>
      <c r="D43" s="252"/>
      <c r="E43" s="252"/>
      <c r="F43" s="252"/>
      <c r="G43" s="265"/>
      <c r="H43" s="265"/>
      <c r="I43" s="265"/>
      <c r="J43" s="265"/>
      <c r="K43" s="265"/>
      <c r="L43" s="265"/>
      <c r="M43" s="265"/>
      <c r="N43" s="265"/>
      <c r="O43" s="265"/>
      <c r="P43" s="265"/>
      <c r="Q43" s="265"/>
      <c r="R43" s="265"/>
      <c r="S43" s="265"/>
      <c r="T43" s="265"/>
      <c r="U43" s="265"/>
      <c r="V43" s="265"/>
      <c r="W43" s="265"/>
      <c r="X43" s="265"/>
      <c r="Y43" s="265"/>
      <c r="Z43" s="265"/>
      <c r="AA43" s="265"/>
      <c r="AB43" s="265"/>
      <c r="AC43" s="265"/>
      <c r="AD43" s="265"/>
    </row>
    <row r="44" spans="2:30" s="250" customFormat="1" ht="16.5" customHeight="1">
      <c r="B44" s="263"/>
      <c r="C44" s="263"/>
      <c r="D44" s="252"/>
      <c r="E44" s="252"/>
      <c r="F44" s="252"/>
      <c r="G44" s="265"/>
      <c r="H44" s="265"/>
      <c r="I44" s="265"/>
      <c r="J44" s="265"/>
      <c r="K44" s="265"/>
      <c r="L44" s="265"/>
      <c r="M44" s="265"/>
      <c r="N44" s="265"/>
      <c r="O44" s="265"/>
      <c r="P44" s="265"/>
      <c r="Q44" s="265"/>
      <c r="R44" s="265"/>
      <c r="S44" s="265"/>
      <c r="T44" s="265"/>
      <c r="U44" s="265"/>
      <c r="V44" s="265"/>
      <c r="W44" s="265"/>
      <c r="X44" s="265"/>
      <c r="Y44" s="265"/>
      <c r="Z44" s="265"/>
      <c r="AA44" s="265"/>
      <c r="AB44" s="265"/>
      <c r="AC44" s="265"/>
      <c r="AD44" s="265"/>
    </row>
    <row r="45" spans="2:30" s="250" customFormat="1" ht="16.5" customHeight="1">
      <c r="B45" s="263"/>
      <c r="C45" s="263"/>
      <c r="D45" s="252"/>
      <c r="E45" s="252"/>
      <c r="F45" s="252"/>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row>
    <row r="46" spans="2:30" s="250" customFormat="1" ht="16.5" customHeight="1">
      <c r="B46" s="263"/>
      <c r="C46" s="263"/>
      <c r="D46" s="252"/>
      <c r="E46" s="252"/>
      <c r="F46" s="252"/>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row>
    <row r="47" spans="2:30" s="250" customFormat="1" ht="16.5" customHeight="1">
      <c r="B47" s="263"/>
      <c r="C47" s="263"/>
      <c r="D47" s="252"/>
      <c r="E47" s="252"/>
      <c r="F47" s="252"/>
      <c r="G47" s="265"/>
      <c r="H47" s="265"/>
      <c r="I47" s="265"/>
      <c r="J47" s="265"/>
      <c r="K47" s="265"/>
      <c r="L47" s="265"/>
      <c r="M47" s="265"/>
      <c r="N47" s="265"/>
      <c r="O47" s="265"/>
      <c r="P47" s="265"/>
      <c r="Q47" s="265"/>
      <c r="R47" s="265"/>
      <c r="S47" s="265"/>
      <c r="T47" s="265"/>
      <c r="U47" s="265"/>
      <c r="V47" s="265"/>
      <c r="W47" s="265"/>
      <c r="X47" s="265"/>
      <c r="Y47" s="265"/>
      <c r="Z47" s="265"/>
      <c r="AA47" s="265"/>
      <c r="AB47" s="265"/>
      <c r="AC47" s="265"/>
      <c r="AD47" s="265"/>
    </row>
    <row r="48" spans="2:30" s="250" customFormat="1" ht="16.5" customHeight="1">
      <c r="B48" s="263"/>
      <c r="C48" s="263"/>
      <c r="D48" s="252"/>
      <c r="E48" s="252"/>
      <c r="F48" s="252"/>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row>
    <row r="49" spans="1:30" s="250" customFormat="1" ht="16.5" customHeight="1">
      <c r="B49" s="263"/>
      <c r="C49" s="263"/>
      <c r="D49" s="252"/>
      <c r="E49" s="252"/>
      <c r="F49" s="252"/>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5"/>
    </row>
    <row r="50" spans="1:30" s="250" customFormat="1" ht="16.5" customHeight="1">
      <c r="B50" s="263"/>
      <c r="C50" s="263"/>
      <c r="D50" s="252"/>
      <c r="E50" s="252"/>
      <c r="F50" s="252"/>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5"/>
    </row>
    <row r="51" spans="1:30" s="250" customFormat="1" ht="16.5" customHeight="1">
      <c r="B51" s="263"/>
      <c r="C51" s="263"/>
      <c r="D51" s="252"/>
      <c r="E51" s="252"/>
      <c r="F51" s="252"/>
      <c r="G51" s="265"/>
      <c r="H51" s="265"/>
      <c r="I51" s="265"/>
      <c r="J51" s="265"/>
      <c r="K51" s="265"/>
      <c r="L51" s="265"/>
      <c r="M51" s="265"/>
      <c r="N51" s="265"/>
      <c r="O51" s="265"/>
      <c r="P51" s="265"/>
      <c r="Q51" s="265"/>
      <c r="R51" s="265"/>
      <c r="S51" s="265"/>
      <c r="T51" s="265"/>
      <c r="U51" s="265"/>
      <c r="V51" s="265"/>
      <c r="W51" s="265"/>
      <c r="X51" s="265"/>
      <c r="Y51" s="265"/>
      <c r="Z51" s="265"/>
      <c r="AA51" s="265"/>
      <c r="AB51" s="265"/>
      <c r="AC51" s="265"/>
    </row>
    <row r="52" spans="1:30" s="250" customFormat="1" ht="16.5" customHeight="1">
      <c r="B52" s="263"/>
      <c r="C52" s="263"/>
      <c r="D52" s="252"/>
      <c r="E52" s="252"/>
      <c r="F52" s="252"/>
      <c r="G52" s="265"/>
      <c r="H52" s="265"/>
      <c r="I52" s="265"/>
      <c r="J52" s="265"/>
      <c r="K52" s="265"/>
      <c r="L52" s="265"/>
      <c r="M52" s="265"/>
      <c r="N52" s="265"/>
      <c r="O52" s="265"/>
      <c r="P52" s="265"/>
      <c r="Q52" s="265"/>
      <c r="R52" s="265"/>
      <c r="S52" s="265"/>
      <c r="T52" s="265"/>
      <c r="U52" s="265"/>
      <c r="V52" s="265"/>
      <c r="W52" s="265"/>
      <c r="X52" s="265"/>
      <c r="Y52" s="265"/>
      <c r="Z52" s="265"/>
      <c r="AA52" s="265"/>
      <c r="AB52" s="265"/>
      <c r="AC52" s="265"/>
    </row>
    <row r="53" spans="1:30" s="250" customFormat="1" ht="16.5" customHeight="1">
      <c r="B53" s="263"/>
      <c r="C53" s="263"/>
      <c r="D53" s="252"/>
      <c r="E53" s="252"/>
      <c r="F53" s="252"/>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row>
    <row r="54" spans="1:30" s="250" customFormat="1" ht="16.5" customHeight="1">
      <c r="B54" s="263"/>
      <c r="C54" s="263"/>
      <c r="D54" s="252"/>
      <c r="E54" s="252"/>
      <c r="F54" s="252"/>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row>
    <row r="55" spans="1:30" s="250" customFormat="1" ht="16.5" customHeight="1">
      <c r="B55" s="266"/>
      <c r="C55" s="263"/>
      <c r="D55" s="252"/>
      <c r="E55" s="252"/>
      <c r="F55" s="252"/>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row>
    <row r="56" spans="1:30" s="250" customFormat="1" ht="16.5" customHeight="1">
      <c r="B56" s="266"/>
      <c r="C56" s="263"/>
      <c r="D56" s="252"/>
      <c r="E56" s="252"/>
      <c r="F56" s="252"/>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row>
    <row r="57" spans="1:30" s="250" customFormat="1" ht="16.5" customHeight="1">
      <c r="B57" s="266"/>
      <c r="C57" s="263"/>
      <c r="D57" s="252"/>
      <c r="E57" s="252"/>
      <c r="F57" s="252"/>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row>
    <row r="58" spans="1:30" s="250" customFormat="1" ht="16.5" customHeight="1">
      <c r="B58" s="266"/>
      <c r="C58" s="263"/>
      <c r="D58" s="252"/>
      <c r="E58" s="252"/>
      <c r="F58" s="252"/>
      <c r="G58" s="265"/>
      <c r="H58" s="265"/>
      <c r="I58" s="265"/>
      <c r="J58" s="265"/>
      <c r="K58" s="265"/>
      <c r="L58" s="265"/>
      <c r="M58" s="265"/>
      <c r="N58" s="265"/>
      <c r="O58" s="265"/>
      <c r="P58" s="265"/>
      <c r="Q58" s="265"/>
      <c r="R58" s="265"/>
      <c r="S58" s="265"/>
      <c r="T58" s="265"/>
      <c r="U58" s="265"/>
      <c r="V58" s="265"/>
      <c r="W58" s="265"/>
      <c r="X58" s="265"/>
      <c r="Y58" s="265"/>
      <c r="Z58" s="265"/>
      <c r="AA58" s="265"/>
      <c r="AB58" s="265"/>
      <c r="AC58" s="265"/>
    </row>
    <row r="59" spans="1:30" s="250" customFormat="1" ht="16.5" customHeight="1">
      <c r="B59" s="267"/>
      <c r="C59" s="267"/>
      <c r="D59" s="252"/>
      <c r="E59" s="252"/>
      <c r="F59" s="252"/>
      <c r="G59" s="265"/>
      <c r="H59" s="265"/>
      <c r="I59" s="265"/>
      <c r="J59" s="265"/>
      <c r="K59" s="265"/>
      <c r="L59" s="265"/>
      <c r="M59" s="265"/>
      <c r="N59" s="265"/>
      <c r="O59" s="265"/>
      <c r="P59" s="265"/>
      <c r="Q59" s="265"/>
      <c r="R59" s="265"/>
      <c r="S59" s="265"/>
      <c r="T59" s="265"/>
      <c r="U59" s="265"/>
      <c r="V59" s="265"/>
      <c r="W59" s="265"/>
      <c r="X59" s="265"/>
      <c r="Y59" s="265"/>
      <c r="Z59" s="265"/>
      <c r="AA59" s="265"/>
      <c r="AB59" s="265"/>
      <c r="AC59" s="265"/>
    </row>
    <row r="60" spans="1:30" s="250" customFormat="1" ht="16.5" customHeight="1">
      <c r="B60" s="267"/>
      <c r="C60" s="267"/>
      <c r="D60" s="252"/>
      <c r="E60" s="252"/>
      <c r="F60" s="252"/>
      <c r="G60" s="265"/>
      <c r="H60" s="265"/>
      <c r="I60" s="265"/>
      <c r="J60" s="265"/>
      <c r="K60" s="265"/>
      <c r="L60" s="265"/>
      <c r="M60" s="265"/>
      <c r="N60" s="265"/>
      <c r="O60" s="265"/>
      <c r="P60" s="265"/>
      <c r="Q60" s="265"/>
      <c r="R60" s="265"/>
      <c r="S60" s="265"/>
      <c r="T60" s="265"/>
      <c r="U60" s="265"/>
      <c r="V60" s="265"/>
      <c r="W60" s="265"/>
      <c r="X60" s="265"/>
      <c r="Y60" s="265"/>
      <c r="Z60" s="265"/>
      <c r="AA60" s="265"/>
      <c r="AB60" s="265"/>
      <c r="AC60" s="265"/>
      <c r="AD60" s="265"/>
    </row>
    <row r="61" spans="1:30" s="250" customFormat="1" ht="10.5" customHeight="1">
      <c r="B61" s="267"/>
      <c r="C61" s="267"/>
      <c r="D61" s="252"/>
      <c r="E61" s="252"/>
      <c r="F61" s="252"/>
      <c r="G61" s="265"/>
      <c r="H61" s="265"/>
      <c r="I61" s="265"/>
      <c r="J61" s="265"/>
      <c r="K61" s="265"/>
      <c r="L61" s="265"/>
      <c r="M61" s="265"/>
      <c r="N61" s="265"/>
      <c r="O61" s="265"/>
      <c r="P61" s="265"/>
      <c r="Q61" s="265"/>
      <c r="R61" s="265"/>
      <c r="S61" s="265"/>
      <c r="T61" s="265"/>
      <c r="U61" s="265"/>
      <c r="V61" s="265"/>
      <c r="W61" s="265"/>
      <c r="X61" s="265"/>
      <c r="Y61" s="265"/>
      <c r="Z61" s="265"/>
      <c r="AA61" s="265"/>
      <c r="AB61" s="265"/>
      <c r="AC61" s="265"/>
      <c r="AD61" s="265"/>
    </row>
    <row r="62" spans="1:30" s="250" customFormat="1" ht="16.5" customHeight="1">
      <c r="B62" s="267"/>
      <c r="C62" s="267"/>
      <c r="D62" s="252"/>
      <c r="E62" s="252"/>
      <c r="F62" s="252"/>
    </row>
    <row r="63" spans="1:30" s="250" customFormat="1" ht="16.5" customHeight="1">
      <c r="B63" s="263"/>
      <c r="C63" s="263"/>
      <c r="D63" s="268"/>
      <c r="E63" s="268"/>
      <c r="F63" s="268"/>
    </row>
    <row r="64" spans="1:30" s="263" customFormat="1" ht="16.5" customHeight="1">
      <c r="A64" s="250"/>
      <c r="B64" s="267"/>
      <c r="C64" s="267"/>
      <c r="D64" s="252"/>
      <c r="E64" s="252"/>
      <c r="F64" s="252"/>
    </row>
    <row r="65" spans="1:11" s="250" customFormat="1" ht="16.5" hidden="1" customHeight="1">
      <c r="A65" s="263"/>
      <c r="B65" s="267"/>
      <c r="C65" s="267"/>
      <c r="D65" s="252"/>
      <c r="E65" s="252"/>
      <c r="F65" s="252"/>
    </row>
    <row r="66" spans="1:11" s="250" customFormat="1" ht="10.5" customHeight="1">
      <c r="B66" s="267"/>
      <c r="C66" s="267"/>
      <c r="D66" s="252"/>
      <c r="E66" s="252"/>
      <c r="F66" s="252"/>
    </row>
    <row r="67" spans="1:11" s="250" customFormat="1" ht="16.5" customHeight="1">
      <c r="B67" s="267"/>
      <c r="C67" s="267"/>
      <c r="D67" s="252"/>
      <c r="E67" s="252"/>
      <c r="F67" s="252"/>
    </row>
    <row r="68" spans="1:11" s="250" customFormat="1" ht="16.5" customHeight="1">
      <c r="B68" s="263"/>
      <c r="C68" s="263"/>
      <c r="D68" s="268"/>
      <c r="E68" s="268"/>
      <c r="F68" s="268"/>
    </row>
    <row r="69" spans="1:11" s="263" customFormat="1" ht="16.5" customHeight="1">
      <c r="A69" s="250"/>
      <c r="B69" s="267"/>
      <c r="C69" s="267"/>
      <c r="D69" s="252"/>
      <c r="E69" s="252"/>
      <c r="F69" s="252"/>
    </row>
    <row r="70" spans="1:11" s="250" customFormat="1" ht="10.5" customHeight="1">
      <c r="A70" s="263"/>
      <c r="B70" s="267"/>
      <c r="C70" s="267"/>
      <c r="D70" s="252"/>
      <c r="E70" s="252"/>
      <c r="F70" s="252"/>
    </row>
    <row r="71" spans="1:11" s="250" customFormat="1" ht="16.5" customHeight="1">
      <c r="B71" s="267"/>
      <c r="C71" s="267"/>
      <c r="D71" s="252"/>
      <c r="E71" s="252"/>
      <c r="F71" s="252"/>
    </row>
    <row r="72" spans="1:11" s="250" customFormat="1" ht="16.5" customHeight="1">
      <c r="B72" s="263"/>
      <c r="C72" s="263"/>
      <c r="D72" s="268"/>
      <c r="E72" s="268"/>
      <c r="F72" s="268"/>
    </row>
    <row r="73" spans="1:11" s="263" customFormat="1" ht="16.5" customHeight="1">
      <c r="A73" s="250"/>
      <c r="B73" s="251"/>
      <c r="C73" s="251"/>
      <c r="D73" s="256"/>
      <c r="E73" s="256"/>
      <c r="F73" s="256"/>
    </row>
    <row r="74" spans="1:11" s="250" customFormat="1" ht="16.5" customHeight="1">
      <c r="A74" s="263"/>
      <c r="B74" s="251"/>
      <c r="C74" s="251"/>
      <c r="D74" s="256"/>
      <c r="E74" s="256"/>
      <c r="F74" s="256"/>
      <c r="G74" s="257"/>
      <c r="H74" s="253"/>
      <c r="I74" s="254"/>
      <c r="J74" s="254"/>
      <c r="K74" s="254"/>
    </row>
    <row r="75" spans="1:11" s="250" customFormat="1" ht="16.5" customHeight="1">
      <c r="B75" s="251"/>
      <c r="C75" s="251"/>
      <c r="D75" s="256"/>
      <c r="E75" s="256"/>
      <c r="F75" s="256"/>
      <c r="G75" s="257"/>
      <c r="H75" s="253"/>
      <c r="I75" s="254"/>
      <c r="J75" s="254"/>
      <c r="K75" s="254"/>
    </row>
    <row r="76" spans="1:11" s="250" customFormat="1" ht="16.5" customHeight="1">
      <c r="B76" s="251"/>
      <c r="C76" s="251"/>
      <c r="D76" s="256"/>
      <c r="E76" s="256"/>
      <c r="F76" s="256"/>
      <c r="G76" s="257"/>
      <c r="H76" s="253"/>
      <c r="I76" s="254"/>
      <c r="J76" s="254"/>
      <c r="K76" s="254"/>
    </row>
    <row r="77" spans="1:11" s="250" customFormat="1" ht="16.5" customHeight="1">
      <c r="B77" s="251"/>
      <c r="C77" s="251"/>
      <c r="D77" s="256"/>
      <c r="E77" s="256"/>
      <c r="F77" s="256"/>
      <c r="G77" s="257"/>
      <c r="H77" s="253"/>
      <c r="I77" s="254"/>
      <c r="J77" s="254"/>
      <c r="K77" s="254"/>
    </row>
    <row r="78" spans="1:11" s="250" customFormat="1" ht="16.5" customHeight="1">
      <c r="B78" s="251"/>
      <c r="C78" s="251"/>
      <c r="D78" s="256"/>
      <c r="E78" s="256"/>
      <c r="F78" s="256"/>
      <c r="G78" s="257"/>
      <c r="H78" s="253"/>
      <c r="I78" s="254"/>
      <c r="J78" s="254"/>
      <c r="K78" s="254"/>
    </row>
    <row r="79" spans="1:11" s="250" customFormat="1" ht="16.5" customHeight="1">
      <c r="B79" s="251"/>
      <c r="C79" s="251"/>
      <c r="D79" s="256"/>
      <c r="E79" s="256"/>
      <c r="F79" s="256"/>
      <c r="G79" s="257"/>
      <c r="H79" s="253"/>
      <c r="I79" s="254"/>
      <c r="J79" s="254"/>
      <c r="K79" s="254"/>
    </row>
    <row r="80" spans="1:11" s="250" customFormat="1" ht="16.5" customHeight="1">
      <c r="B80" s="251"/>
      <c r="C80" s="251"/>
      <c r="D80" s="256"/>
      <c r="E80" s="256"/>
      <c r="F80" s="256"/>
      <c r="G80" s="257"/>
      <c r="H80" s="253"/>
      <c r="I80" s="254"/>
      <c r="J80" s="254"/>
      <c r="K80" s="254"/>
    </row>
    <row r="81" spans="2:11" s="250" customFormat="1" ht="16.5" customHeight="1">
      <c r="B81" s="251"/>
      <c r="C81" s="251"/>
      <c r="D81" s="256"/>
      <c r="E81" s="256"/>
      <c r="F81" s="256"/>
      <c r="G81" s="257"/>
      <c r="H81" s="253"/>
      <c r="I81" s="254"/>
      <c r="J81" s="254"/>
      <c r="K81" s="254"/>
    </row>
    <row r="82" spans="2:11" s="250" customFormat="1" ht="16.5" customHeight="1">
      <c r="B82" s="251"/>
      <c r="C82" s="251"/>
      <c r="D82" s="256"/>
      <c r="E82" s="256"/>
      <c r="F82" s="256"/>
      <c r="G82" s="257"/>
      <c r="H82" s="253"/>
      <c r="I82" s="254"/>
      <c r="J82" s="254"/>
      <c r="K82" s="254"/>
    </row>
    <row r="83" spans="2:11" s="250" customFormat="1" ht="16.5" customHeight="1">
      <c r="B83" s="251"/>
      <c r="C83" s="251"/>
      <c r="D83" s="256"/>
      <c r="E83" s="256"/>
      <c r="F83" s="256"/>
      <c r="G83" s="257"/>
      <c r="H83" s="253"/>
      <c r="I83" s="254"/>
      <c r="J83" s="254"/>
      <c r="K83" s="254"/>
    </row>
    <row r="84" spans="2:11" s="250" customFormat="1" ht="16.5" customHeight="1">
      <c r="B84" s="251"/>
      <c r="C84" s="251"/>
      <c r="D84" s="256"/>
      <c r="E84" s="256"/>
      <c r="F84" s="256"/>
      <c r="G84" s="257"/>
      <c r="H84" s="253"/>
      <c r="I84" s="254"/>
      <c r="J84" s="254"/>
      <c r="K84" s="254"/>
    </row>
    <row r="85" spans="2:11" s="250" customFormat="1" ht="16.5" customHeight="1">
      <c r="B85" s="251"/>
      <c r="C85" s="251"/>
      <c r="D85" s="256"/>
      <c r="E85" s="256"/>
      <c r="F85" s="256"/>
      <c r="G85" s="257"/>
      <c r="H85" s="253"/>
      <c r="I85" s="254"/>
      <c r="J85" s="254"/>
      <c r="K85" s="254"/>
    </row>
    <row r="86" spans="2:11" s="250" customFormat="1" ht="16.5" customHeight="1">
      <c r="B86" s="251"/>
      <c r="C86" s="251"/>
      <c r="D86" s="256"/>
      <c r="E86" s="256"/>
      <c r="F86" s="256"/>
      <c r="G86" s="257"/>
      <c r="H86" s="253"/>
      <c r="I86" s="254"/>
      <c r="J86" s="254"/>
      <c r="K86" s="254"/>
    </row>
    <row r="87" spans="2:11" s="250" customFormat="1" ht="16.5" customHeight="1">
      <c r="B87" s="251"/>
      <c r="C87" s="251"/>
      <c r="D87" s="256"/>
      <c r="E87" s="256"/>
      <c r="F87" s="256"/>
      <c r="G87" s="257"/>
      <c r="H87" s="253"/>
      <c r="I87" s="254"/>
      <c r="J87" s="254"/>
      <c r="K87" s="254"/>
    </row>
    <row r="88" spans="2:11" s="250" customFormat="1" ht="16.5" customHeight="1">
      <c r="B88" s="251"/>
      <c r="C88" s="251"/>
      <c r="D88" s="256"/>
      <c r="E88" s="256"/>
      <c r="F88" s="256"/>
      <c r="G88" s="257"/>
      <c r="H88" s="253"/>
      <c r="I88" s="254"/>
      <c r="J88" s="254"/>
      <c r="K88" s="254"/>
    </row>
    <row r="89" spans="2:11" s="250" customFormat="1" ht="16.5" customHeight="1">
      <c r="B89" s="251"/>
      <c r="C89" s="251"/>
      <c r="D89" s="256"/>
      <c r="E89" s="256"/>
      <c r="F89" s="256"/>
      <c r="G89" s="257"/>
      <c r="H89" s="253"/>
      <c r="I89" s="254"/>
      <c r="J89" s="254"/>
      <c r="K89" s="254"/>
    </row>
    <row r="90" spans="2:11" s="250" customFormat="1" ht="16.5" customHeight="1">
      <c r="B90" s="251"/>
      <c r="C90" s="251"/>
      <c r="D90" s="256"/>
      <c r="E90" s="256"/>
      <c r="F90" s="256"/>
      <c r="G90" s="257"/>
      <c r="H90" s="253"/>
      <c r="I90" s="254"/>
      <c r="J90" s="254"/>
      <c r="K90" s="254"/>
    </row>
    <row r="91" spans="2:11" s="250" customFormat="1" ht="16.5" customHeight="1">
      <c r="B91" s="251"/>
      <c r="C91" s="251"/>
      <c r="D91" s="256"/>
      <c r="E91" s="256"/>
      <c r="F91" s="256"/>
      <c r="G91" s="257"/>
      <c r="H91" s="253"/>
      <c r="I91" s="254"/>
      <c r="J91" s="254"/>
      <c r="K91" s="254"/>
    </row>
    <row r="92" spans="2:11" s="250" customFormat="1" ht="16.5" customHeight="1">
      <c r="B92" s="251"/>
      <c r="C92" s="251"/>
      <c r="D92" s="256"/>
      <c r="E92" s="256"/>
      <c r="F92" s="256"/>
      <c r="G92" s="257"/>
      <c r="H92" s="253"/>
      <c r="I92" s="254"/>
      <c r="J92" s="254"/>
      <c r="K92" s="254"/>
    </row>
    <row r="93" spans="2:11" s="250" customFormat="1" ht="16.5" customHeight="1">
      <c r="B93" s="251"/>
      <c r="C93" s="251"/>
      <c r="D93" s="256"/>
      <c r="E93" s="256"/>
      <c r="F93" s="256"/>
      <c r="G93" s="257"/>
      <c r="H93" s="253"/>
      <c r="I93" s="254"/>
      <c r="J93" s="254"/>
      <c r="K93" s="254"/>
    </row>
    <row r="94" spans="2:11" s="250" customFormat="1" ht="16.5" customHeight="1">
      <c r="B94" s="251"/>
      <c r="C94" s="251"/>
      <c r="D94" s="256"/>
      <c r="E94" s="256"/>
      <c r="F94" s="256"/>
      <c r="G94" s="257"/>
      <c r="H94" s="253"/>
      <c r="I94" s="254"/>
      <c r="J94" s="254"/>
      <c r="K94" s="254"/>
    </row>
    <row r="95" spans="2:11" s="250" customFormat="1" ht="16.5" customHeight="1">
      <c r="B95" s="251"/>
      <c r="C95" s="251"/>
      <c r="D95" s="256"/>
      <c r="E95" s="256"/>
      <c r="F95" s="256"/>
      <c r="G95" s="257"/>
      <c r="H95" s="253"/>
      <c r="I95" s="254"/>
      <c r="J95" s="254"/>
      <c r="K95" s="254"/>
    </row>
    <row r="96" spans="2:11" s="250" customFormat="1" ht="16.5" customHeight="1">
      <c r="B96" s="251"/>
      <c r="C96" s="251"/>
      <c r="D96" s="256"/>
      <c r="E96" s="256"/>
      <c r="F96" s="256"/>
      <c r="G96" s="257"/>
      <c r="H96" s="253"/>
      <c r="I96" s="254"/>
      <c r="J96" s="254"/>
      <c r="K96" s="254"/>
    </row>
    <row r="97" spans="2:11" s="250" customFormat="1" ht="16.5" customHeight="1">
      <c r="B97" s="251"/>
      <c r="C97" s="251"/>
      <c r="D97" s="256"/>
      <c r="E97" s="256"/>
      <c r="F97" s="256"/>
      <c r="G97" s="257"/>
      <c r="H97" s="253"/>
      <c r="I97" s="254"/>
      <c r="J97" s="254"/>
      <c r="K97" s="254"/>
    </row>
    <row r="98" spans="2:11" s="250" customFormat="1" ht="16.5" customHeight="1">
      <c r="B98" s="251"/>
      <c r="C98" s="251"/>
      <c r="D98" s="256"/>
      <c r="E98" s="256"/>
      <c r="F98" s="256"/>
      <c r="G98" s="257"/>
      <c r="H98" s="253"/>
      <c r="I98" s="254"/>
      <c r="J98" s="254"/>
      <c r="K98" s="254"/>
    </row>
    <row r="99" spans="2:11" s="250" customFormat="1" ht="16.5" customHeight="1">
      <c r="B99" s="251"/>
      <c r="C99" s="251"/>
      <c r="D99" s="256"/>
      <c r="E99" s="256"/>
      <c r="F99" s="256"/>
      <c r="G99" s="257"/>
      <c r="H99" s="253"/>
      <c r="I99" s="254"/>
      <c r="J99" s="254"/>
      <c r="K99" s="254"/>
    </row>
    <row r="100" spans="2:11" s="250" customFormat="1" ht="16.5" customHeight="1">
      <c r="B100" s="251"/>
      <c r="C100" s="251"/>
      <c r="D100" s="256"/>
      <c r="E100" s="256"/>
      <c r="F100" s="256"/>
      <c r="G100" s="257"/>
      <c r="H100" s="253"/>
      <c r="I100" s="254"/>
      <c r="J100" s="254"/>
      <c r="K100" s="254"/>
    </row>
    <row r="101" spans="2:11" s="250" customFormat="1" ht="16.5" customHeight="1">
      <c r="B101" s="251"/>
      <c r="C101" s="251"/>
      <c r="D101" s="256"/>
      <c r="E101" s="256"/>
      <c r="F101" s="256"/>
      <c r="G101" s="257"/>
      <c r="H101" s="253"/>
      <c r="I101" s="254"/>
      <c r="J101" s="254"/>
      <c r="K101" s="254"/>
    </row>
    <row r="102" spans="2:11" s="250" customFormat="1" ht="16.5" customHeight="1">
      <c r="B102" s="251"/>
      <c r="C102" s="251"/>
      <c r="D102" s="256"/>
      <c r="E102" s="256"/>
      <c r="F102" s="256"/>
      <c r="G102" s="257"/>
      <c r="H102" s="253"/>
      <c r="I102" s="254"/>
      <c r="J102" s="254"/>
      <c r="K102" s="254"/>
    </row>
    <row r="103" spans="2:11" s="250" customFormat="1" ht="16.5" customHeight="1">
      <c r="B103" s="251"/>
      <c r="C103" s="251"/>
      <c r="D103" s="256"/>
      <c r="E103" s="256"/>
      <c r="F103" s="256"/>
      <c r="G103" s="257"/>
      <c r="H103" s="253"/>
      <c r="I103" s="254"/>
      <c r="J103" s="254"/>
      <c r="K103" s="254"/>
    </row>
    <row r="104" spans="2:11" s="250" customFormat="1" ht="16.5" customHeight="1">
      <c r="B104" s="251"/>
      <c r="C104" s="251"/>
      <c r="D104" s="256"/>
      <c r="E104" s="256"/>
      <c r="F104" s="256"/>
      <c r="G104" s="257"/>
      <c r="H104" s="253"/>
      <c r="I104" s="254"/>
      <c r="J104" s="254"/>
      <c r="K104" s="254"/>
    </row>
    <row r="105" spans="2:11" ht="16.5" customHeight="1"/>
    <row r="106" spans="2:11" ht="16.5" customHeight="1"/>
    <row r="107" spans="2:11" ht="16.5" customHeight="1"/>
    <row r="108" spans="2:11" ht="16.5" customHeight="1"/>
    <row r="109" spans="2:11" ht="16.5" customHeight="1"/>
    <row r="110" spans="2:11" ht="16.5" customHeight="1"/>
    <row r="111" spans="2:11" ht="16.5" customHeight="1"/>
  </sheetData>
  <mergeCells count="2">
    <mergeCell ref="B3:C3"/>
    <mergeCell ref="B31:C31"/>
  </mergeCells>
  <conditionalFormatting sqref="D35:F58 D7:F18">
    <cfRule type="cellIs" dxfId="0" priority="1" stopIfTrue="1" operator="greaterThan">
      <formula>0</formula>
    </cfRule>
  </conditionalFormatting>
  <printOptions horizontalCentered="1" gridLines="1"/>
  <pageMargins left="0.28999999999999998" right="0.23" top="0.91" bottom="0.21" header="0.5" footer="0.26"/>
  <pageSetup scale="71" orientation="landscape"/>
  <headerFooter alignWithMargins="0">
    <oddHeader>&amp;LDPR Construction, Inc.
Job No.: 03-29529-00&amp;C&amp;"Arial,Bold"&amp;14TSRI MBB Modernization Project
 GC/ Labor Projection&amp;R&amp;T &amp;D</oddHeader>
  </headerFooter>
  <colBreaks count="1" manualBreakCount="1">
    <brk id="6" max="38" man="1"/>
  </col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1"/>
  <sheetViews>
    <sheetView tabSelected="1" view="pageBreakPreview" zoomScale="130" zoomScaleNormal="125" zoomScaleSheetLayoutView="130" workbookViewId="0">
      <selection activeCell="Q41" sqref="A1:XFD1048576"/>
    </sheetView>
  </sheetViews>
  <sheetFormatPr defaultColWidth="8.85546875" defaultRowHeight="13.5"/>
  <cols>
    <col min="1" max="1" width="5.28515625" style="21" customWidth="1"/>
    <col min="2" max="2" width="3.42578125" style="21" customWidth="1"/>
    <col min="3" max="3" width="7" style="21" customWidth="1"/>
    <col min="4" max="4" width="36.42578125" style="21" customWidth="1"/>
    <col min="5" max="5" width="1.28515625" style="21" customWidth="1"/>
    <col min="6" max="6" width="8.7109375" style="22" customWidth="1"/>
    <col min="7" max="7" width="7.28515625" style="21" customWidth="1"/>
    <col min="8" max="8" width="10.85546875" style="21" bestFit="1" customWidth="1"/>
    <col min="9" max="9" width="10.28515625" style="21" bestFit="1" customWidth="1"/>
    <col min="10" max="10" width="8.85546875" style="21" customWidth="1"/>
    <col min="11" max="11" width="6.42578125" style="21" customWidth="1"/>
    <col min="12" max="12" width="6.42578125" style="21" hidden="1" customWidth="1"/>
    <col min="13" max="13" width="12.7109375" style="22" bestFit="1" customWidth="1"/>
    <col min="14" max="14" width="24.42578125" style="23" customWidth="1"/>
    <col min="15" max="15" width="11.7109375" style="21" bestFit="1" customWidth="1"/>
    <col min="16" max="16" width="8.85546875" style="21"/>
    <col min="17" max="17" width="33.42578125" style="21" customWidth="1"/>
    <col min="18" max="18" width="12.85546875" style="24" customWidth="1"/>
    <col min="19" max="20" width="14.28515625" style="24" customWidth="1"/>
    <col min="21" max="23" width="14.28515625" style="21" customWidth="1"/>
    <col min="24" max="16384" width="8.85546875" style="21"/>
  </cols>
  <sheetData>
    <row r="1" spans="2:23" ht="28.5" customHeight="1"/>
    <row r="2" spans="2:23" s="31" customFormat="1" ht="19.5">
      <c r="B2" s="25"/>
      <c r="C2" s="26"/>
      <c r="D2" s="26"/>
      <c r="E2" s="26"/>
      <c r="F2" s="27"/>
      <c r="G2" s="28" t="str">
        <f>D7</f>
        <v xml:space="preserve">Name </v>
      </c>
      <c r="H2" s="29"/>
      <c r="I2" s="27"/>
      <c r="J2" s="27"/>
      <c r="K2" s="27"/>
      <c r="L2" s="27"/>
      <c r="M2" s="27"/>
      <c r="N2" s="30"/>
      <c r="R2" s="32"/>
      <c r="S2" s="32"/>
      <c r="T2" s="32"/>
    </row>
    <row r="3" spans="2:23" s="31" customFormat="1" ht="15.75">
      <c r="B3" s="25"/>
      <c r="C3" s="26"/>
      <c r="D3" s="26"/>
      <c r="E3" s="26"/>
      <c r="F3" s="27"/>
      <c r="G3" s="137" t="str">
        <f>D8</f>
        <v xml:space="preserve">Location </v>
      </c>
      <c r="H3" s="29"/>
      <c r="I3" s="27"/>
      <c r="J3" s="27"/>
      <c r="K3" s="27"/>
      <c r="L3" s="27"/>
      <c r="M3" s="27"/>
      <c r="N3" s="30"/>
      <c r="R3" s="32"/>
      <c r="S3" s="32"/>
      <c r="T3" s="32"/>
    </row>
    <row r="4" spans="2:23" s="31" customFormat="1" ht="15.75">
      <c r="B4" s="25"/>
      <c r="C4" s="26"/>
      <c r="D4" s="26"/>
      <c r="E4" s="26"/>
      <c r="F4" s="27"/>
      <c r="G4" s="137"/>
      <c r="H4" s="29"/>
      <c r="I4" s="27"/>
      <c r="J4" s="27"/>
      <c r="K4" s="27"/>
      <c r="L4" s="27"/>
      <c r="M4" s="27"/>
      <c r="N4" s="30"/>
      <c r="R4" s="32"/>
      <c r="S4" s="32"/>
      <c r="T4" s="32"/>
    </row>
    <row r="5" spans="2:23" s="31" customFormat="1" ht="15.75">
      <c r="B5" s="25"/>
      <c r="C5" s="26"/>
      <c r="D5" s="26"/>
      <c r="E5" s="26"/>
      <c r="F5" s="27"/>
      <c r="G5" s="137" t="s">
        <v>78</v>
      </c>
      <c r="H5" s="29"/>
      <c r="I5" s="27"/>
      <c r="J5" s="27"/>
      <c r="K5" s="27"/>
      <c r="L5" s="27"/>
      <c r="M5" s="27"/>
      <c r="N5" s="30"/>
      <c r="R5" s="32"/>
      <c r="S5" s="32"/>
      <c r="T5" s="32"/>
    </row>
    <row r="6" spans="2:23" ht="16.5">
      <c r="B6" s="277"/>
      <c r="C6" s="277"/>
      <c r="D6" s="277"/>
      <c r="E6" s="277"/>
      <c r="F6" s="277"/>
      <c r="G6" s="277"/>
      <c r="H6" s="277"/>
      <c r="I6" s="277"/>
      <c r="J6" s="277"/>
      <c r="K6" s="277"/>
      <c r="L6" s="277"/>
      <c r="M6" s="277"/>
      <c r="N6" s="277"/>
    </row>
    <row r="7" spans="2:23">
      <c r="B7" s="34" t="s">
        <v>1</v>
      </c>
      <c r="C7" s="35"/>
      <c r="D7" s="139" t="s">
        <v>203</v>
      </c>
      <c r="E7" s="35"/>
      <c r="F7" s="36"/>
      <c r="G7" s="37"/>
      <c r="H7" s="38"/>
      <c r="I7" s="36"/>
      <c r="J7" s="36"/>
      <c r="K7" s="36"/>
      <c r="L7" s="36"/>
      <c r="M7" s="39" t="s">
        <v>2</v>
      </c>
      <c r="N7" s="40" t="s">
        <v>100</v>
      </c>
    </row>
    <row r="8" spans="2:23">
      <c r="B8" s="34" t="s">
        <v>3</v>
      </c>
      <c r="C8" s="35"/>
      <c r="D8" s="138" t="s">
        <v>204</v>
      </c>
      <c r="E8" s="35"/>
      <c r="F8" s="36"/>
      <c r="G8" s="37" t="s">
        <v>4</v>
      </c>
      <c r="H8" s="41" t="s">
        <v>0</v>
      </c>
      <c r="I8" s="36"/>
      <c r="J8" s="36"/>
      <c r="K8" s="36"/>
      <c r="L8" s="36"/>
      <c r="M8" s="39" t="s">
        <v>5</v>
      </c>
      <c r="N8" s="40" t="s">
        <v>205</v>
      </c>
    </row>
    <row r="9" spans="2:23">
      <c r="B9" s="34" t="s">
        <v>6</v>
      </c>
      <c r="C9" s="35"/>
      <c r="D9" s="138" t="s">
        <v>203</v>
      </c>
      <c r="E9" s="35"/>
      <c r="F9" s="36" t="s">
        <v>7</v>
      </c>
      <c r="G9" s="140">
        <v>8</v>
      </c>
      <c r="H9" s="141">
        <f>G9*4.33</f>
        <v>34.64</v>
      </c>
      <c r="I9" s="36"/>
      <c r="J9" s="36"/>
      <c r="K9" s="36"/>
      <c r="L9" s="36"/>
      <c r="M9" s="39" t="s">
        <v>8</v>
      </c>
      <c r="N9" s="270"/>
      <c r="R9" s="42"/>
    </row>
    <row r="10" spans="2:23">
      <c r="B10" s="34" t="s">
        <v>9</v>
      </c>
      <c r="C10" s="35"/>
      <c r="D10" s="138" t="s">
        <v>203</v>
      </c>
      <c r="E10" s="35"/>
      <c r="F10" s="36"/>
      <c r="G10" s="37"/>
      <c r="H10" s="38"/>
      <c r="I10" s="36"/>
      <c r="J10" s="36"/>
      <c r="K10" s="36"/>
      <c r="L10" s="36"/>
      <c r="M10" s="39" t="s">
        <v>10</v>
      </c>
      <c r="N10" s="40"/>
      <c r="R10" s="42"/>
    </row>
    <row r="11" spans="2:23">
      <c r="B11" s="34"/>
      <c r="C11" s="35"/>
      <c r="D11" s="43"/>
      <c r="E11" s="35"/>
      <c r="F11" s="44"/>
      <c r="G11" s="45"/>
      <c r="H11" s="46"/>
      <c r="I11" s="44"/>
      <c r="J11" s="36"/>
      <c r="K11" s="36"/>
      <c r="L11" s="36"/>
      <c r="M11" s="39"/>
      <c r="N11" s="40"/>
    </row>
    <row r="12" spans="2:23" s="115" customFormat="1">
      <c r="B12" s="47" t="s">
        <v>11</v>
      </c>
      <c r="C12" s="278"/>
      <c r="D12" s="278"/>
      <c r="E12" s="48"/>
      <c r="F12" s="49"/>
      <c r="G12" s="175"/>
      <c r="H12" s="50"/>
      <c r="I12" s="49"/>
      <c r="J12" s="49"/>
      <c r="K12" s="49"/>
      <c r="L12" s="49"/>
      <c r="M12" s="49"/>
      <c r="N12" s="51"/>
      <c r="R12" s="116"/>
      <c r="S12" s="117"/>
      <c r="T12" s="117"/>
    </row>
    <row r="13" spans="2:23" s="115" customFormat="1">
      <c r="B13" s="47" t="s">
        <v>12</v>
      </c>
      <c r="C13" s="52" t="s">
        <v>13</v>
      </c>
      <c r="D13" s="175"/>
      <c r="E13" s="175"/>
      <c r="F13" s="53" t="s">
        <v>14</v>
      </c>
      <c r="G13" s="175" t="s">
        <v>15</v>
      </c>
      <c r="H13" s="54" t="s">
        <v>16</v>
      </c>
      <c r="I13" s="53" t="s">
        <v>17</v>
      </c>
      <c r="J13" s="53" t="s">
        <v>18</v>
      </c>
      <c r="K13" s="53" t="s">
        <v>206</v>
      </c>
      <c r="L13" s="53" t="s">
        <v>207</v>
      </c>
      <c r="M13" s="53" t="s">
        <v>19</v>
      </c>
      <c r="N13" s="55" t="s">
        <v>20</v>
      </c>
      <c r="R13" s="116"/>
      <c r="S13" s="279"/>
      <c r="T13" s="279"/>
    </row>
    <row r="14" spans="2:23" s="118" customFormat="1">
      <c r="B14" s="56"/>
      <c r="C14" s="57"/>
      <c r="D14" s="58"/>
      <c r="E14" s="58"/>
      <c r="F14" s="59"/>
      <c r="G14" s="58"/>
      <c r="H14" s="60"/>
      <c r="I14" s="59"/>
      <c r="J14" s="59"/>
      <c r="K14" s="59"/>
      <c r="L14" s="59"/>
      <c r="M14" s="59"/>
      <c r="N14" s="61"/>
      <c r="R14" s="119"/>
      <c r="S14" s="120"/>
      <c r="T14" s="120"/>
    </row>
    <row r="15" spans="2:23" s="122" customFormat="1">
      <c r="B15" s="62" t="s">
        <v>21</v>
      </c>
      <c r="C15" s="63" t="s">
        <v>22</v>
      </c>
      <c r="D15" s="63"/>
      <c r="E15" s="63"/>
      <c r="F15" s="100"/>
      <c r="G15" s="33"/>
      <c r="H15" s="121"/>
      <c r="I15" s="100"/>
      <c r="J15" s="100"/>
      <c r="K15" s="100"/>
      <c r="L15" s="100"/>
      <c r="M15" s="100"/>
      <c r="N15" s="30"/>
      <c r="R15" s="123"/>
      <c r="S15" s="123"/>
      <c r="T15" s="123"/>
      <c r="U15" s="123"/>
      <c r="V15" s="123"/>
      <c r="W15" s="123"/>
    </row>
    <row r="16" spans="2:23">
      <c r="B16" s="64"/>
      <c r="C16" s="65" t="s">
        <v>23</v>
      </c>
      <c r="D16" s="66"/>
      <c r="E16" s="66"/>
      <c r="F16" s="67"/>
      <c r="G16" s="68"/>
      <c r="H16" s="69"/>
      <c r="I16" s="67"/>
      <c r="J16" s="67"/>
      <c r="K16" s="67"/>
      <c r="L16" s="67"/>
      <c r="M16" s="67"/>
      <c r="N16" s="70"/>
      <c r="Q16" s="71"/>
      <c r="R16" s="72"/>
      <c r="S16" s="72"/>
      <c r="T16" s="72"/>
      <c r="U16" s="71"/>
    </row>
    <row r="17" spans="2:21">
      <c r="B17" s="64"/>
      <c r="C17" s="65"/>
      <c r="D17" s="66" t="s">
        <v>208</v>
      </c>
      <c r="E17" s="66"/>
      <c r="F17" s="67">
        <f>H9</f>
        <v>34.64</v>
      </c>
      <c r="G17" s="68" t="s">
        <v>25</v>
      </c>
      <c r="H17" s="76">
        <f>'[1]Hourly Rates'!B9*K17</f>
        <v>600</v>
      </c>
      <c r="I17" s="77">
        <f t="shared" ref="I17:I24" si="0">F17 * H17</f>
        <v>20784</v>
      </c>
      <c r="J17" s="67">
        <f t="shared" ref="J17:J24" si="1">I17</f>
        <v>20784</v>
      </c>
      <c r="K17" s="78">
        <v>4</v>
      </c>
      <c r="L17" s="78">
        <v>4</v>
      </c>
      <c r="M17" s="67"/>
      <c r="N17" s="73"/>
      <c r="Q17" s="71"/>
      <c r="R17" s="72"/>
      <c r="S17" s="72"/>
      <c r="T17" s="72"/>
      <c r="U17" s="71"/>
    </row>
    <row r="18" spans="2:21">
      <c r="B18" s="64"/>
      <c r="C18" s="65"/>
      <c r="D18" s="73" t="s">
        <v>209</v>
      </c>
      <c r="E18" s="66"/>
      <c r="F18" s="67">
        <f>H9</f>
        <v>34.64</v>
      </c>
      <c r="G18" s="75" t="s">
        <v>25</v>
      </c>
      <c r="H18" s="76">
        <f>'[1]Hourly Rates'!B4*K18</f>
        <v>4600</v>
      </c>
      <c r="I18" s="77">
        <f t="shared" si="0"/>
        <v>159344</v>
      </c>
      <c r="J18" s="67">
        <f t="shared" si="1"/>
        <v>159344</v>
      </c>
      <c r="K18" s="78">
        <v>40</v>
      </c>
      <c r="L18" s="78">
        <f>K18*F18</f>
        <v>1385.6</v>
      </c>
      <c r="M18" s="67"/>
      <c r="N18" s="73"/>
      <c r="Q18" s="71"/>
      <c r="R18" s="72"/>
      <c r="S18" s="72"/>
      <c r="T18" s="72"/>
      <c r="U18" s="71"/>
    </row>
    <row r="19" spans="2:21">
      <c r="B19" s="64"/>
      <c r="C19" s="65"/>
      <c r="D19" s="73"/>
      <c r="E19" s="66"/>
      <c r="F19" s="67">
        <f>H9</f>
        <v>34.64</v>
      </c>
      <c r="G19" s="75" t="s">
        <v>25</v>
      </c>
      <c r="H19" s="76">
        <f>'[1]Hourly Rates'!B5*K19</f>
        <v>0</v>
      </c>
      <c r="I19" s="77">
        <f t="shared" si="0"/>
        <v>0</v>
      </c>
      <c r="J19" s="67">
        <f t="shared" si="1"/>
        <v>0</v>
      </c>
      <c r="K19" s="78"/>
      <c r="L19" s="78">
        <f t="shared" ref="L19:L24" si="2">K19*F19</f>
        <v>0</v>
      </c>
      <c r="M19" s="67"/>
      <c r="N19" s="73"/>
      <c r="Q19" s="71"/>
      <c r="R19" s="72"/>
      <c r="S19" s="72"/>
      <c r="T19" s="72"/>
      <c r="U19" s="71"/>
    </row>
    <row r="20" spans="2:21" s="93" customFormat="1">
      <c r="B20" s="84"/>
      <c r="C20" s="85"/>
      <c r="D20" s="92"/>
      <c r="E20" s="87"/>
      <c r="F20" s="67">
        <f>H9</f>
        <v>34.64</v>
      </c>
      <c r="G20" s="89" t="s">
        <v>25</v>
      </c>
      <c r="H20" s="90">
        <f>K20*'[1]Hourly Rates'!B6</f>
        <v>0</v>
      </c>
      <c r="I20" s="91">
        <f t="shared" si="0"/>
        <v>0</v>
      </c>
      <c r="J20" s="88">
        <f t="shared" si="1"/>
        <v>0</v>
      </c>
      <c r="K20" s="271"/>
      <c r="L20" s="271">
        <f t="shared" si="2"/>
        <v>0</v>
      </c>
      <c r="M20" s="88"/>
      <c r="N20" s="73"/>
      <c r="Q20" s="94"/>
      <c r="R20" s="95"/>
      <c r="S20" s="95"/>
      <c r="T20" s="95"/>
      <c r="U20" s="94"/>
    </row>
    <row r="21" spans="2:21">
      <c r="B21" s="64"/>
      <c r="C21" s="65"/>
      <c r="D21" s="73"/>
      <c r="E21" s="66"/>
      <c r="F21" s="67">
        <f>H9</f>
        <v>34.64</v>
      </c>
      <c r="G21" s="75" t="s">
        <v>25</v>
      </c>
      <c r="H21" s="76">
        <f>'[1]Hourly Rates'!B7*K21</f>
        <v>0</v>
      </c>
      <c r="I21" s="77">
        <f>F21 * H21</f>
        <v>0</v>
      </c>
      <c r="J21" s="67">
        <f>I21</f>
        <v>0</v>
      </c>
      <c r="K21" s="78"/>
      <c r="L21" s="78">
        <f t="shared" si="2"/>
        <v>0</v>
      </c>
      <c r="M21" s="67"/>
      <c r="N21" s="73"/>
      <c r="Q21" s="71"/>
      <c r="R21" s="72"/>
      <c r="S21" s="72"/>
      <c r="T21" s="72"/>
      <c r="U21" s="71"/>
    </row>
    <row r="22" spans="2:21">
      <c r="B22" s="64"/>
      <c r="C22" s="65"/>
      <c r="D22" s="73"/>
      <c r="E22" s="66"/>
      <c r="F22" s="67">
        <f>H9</f>
        <v>34.64</v>
      </c>
      <c r="G22" s="75" t="s">
        <v>25</v>
      </c>
      <c r="H22" s="76">
        <f>'[1]Hourly Rates'!B8*K22</f>
        <v>0</v>
      </c>
      <c r="I22" s="77">
        <f>F22 * H22</f>
        <v>0</v>
      </c>
      <c r="J22" s="67">
        <f>I22</f>
        <v>0</v>
      </c>
      <c r="K22" s="78"/>
      <c r="L22" s="78">
        <f t="shared" si="2"/>
        <v>0</v>
      </c>
      <c r="M22" s="67"/>
      <c r="N22" s="73"/>
      <c r="Q22" s="71"/>
      <c r="R22" s="72"/>
      <c r="S22" s="72"/>
      <c r="T22" s="72"/>
      <c r="U22" s="71"/>
    </row>
    <row r="23" spans="2:21">
      <c r="B23" s="64"/>
      <c r="C23" s="65"/>
      <c r="D23" s="73"/>
      <c r="E23" s="66"/>
      <c r="F23" s="67">
        <f>H9</f>
        <v>34.64</v>
      </c>
      <c r="G23" s="75" t="s">
        <v>25</v>
      </c>
      <c r="H23" s="76">
        <f>'[1]Hourly Rates'!B10*K23</f>
        <v>0</v>
      </c>
      <c r="I23" s="77">
        <f>F23 * H23</f>
        <v>0</v>
      </c>
      <c r="J23" s="67">
        <f>I23</f>
        <v>0</v>
      </c>
      <c r="K23" s="67"/>
      <c r="L23" s="78">
        <f t="shared" si="2"/>
        <v>0</v>
      </c>
      <c r="M23" s="67"/>
      <c r="N23" s="73"/>
      <c r="Q23" s="71"/>
      <c r="R23" s="72"/>
      <c r="S23" s="72"/>
      <c r="T23" s="72"/>
      <c r="U23" s="71"/>
    </row>
    <row r="24" spans="2:21">
      <c r="B24" s="34"/>
      <c r="C24" s="35"/>
      <c r="D24" s="70"/>
      <c r="E24" s="80"/>
      <c r="F24" s="67">
        <f>H9</f>
        <v>34.64</v>
      </c>
      <c r="G24" s="68" t="s">
        <v>25</v>
      </c>
      <c r="H24" s="76">
        <f>'[1]Hourly Rates'!B11*K24</f>
        <v>0</v>
      </c>
      <c r="I24" s="82">
        <f t="shared" si="0"/>
        <v>0</v>
      </c>
      <c r="J24" s="81">
        <f t="shared" si="1"/>
        <v>0</v>
      </c>
      <c r="K24" s="81"/>
      <c r="L24" s="78">
        <f t="shared" si="2"/>
        <v>0</v>
      </c>
      <c r="M24" s="81"/>
      <c r="N24" s="73"/>
      <c r="Q24" s="71"/>
      <c r="R24" s="72"/>
      <c r="S24" s="72"/>
      <c r="T24" s="72"/>
      <c r="U24" s="71"/>
    </row>
    <row r="25" spans="2:21">
      <c r="B25" s="64"/>
      <c r="C25" s="65" t="s">
        <v>34</v>
      </c>
      <c r="D25" s="66"/>
      <c r="E25" s="66"/>
      <c r="F25" s="67"/>
      <c r="G25" s="68"/>
      <c r="H25" s="69"/>
      <c r="I25" s="83">
        <f xml:space="preserve"> SUM(I17:I24)</f>
        <v>180128</v>
      </c>
      <c r="J25" s="67"/>
      <c r="K25" s="67"/>
      <c r="L25" s="67">
        <f>SUM(L18:L24)</f>
        <v>1385.6</v>
      </c>
      <c r="M25" s="67"/>
      <c r="N25" s="70"/>
      <c r="Q25" s="71"/>
      <c r="R25" s="72"/>
      <c r="S25" s="72"/>
      <c r="T25" s="72"/>
      <c r="U25" s="71"/>
    </row>
    <row r="26" spans="2:21">
      <c r="B26" s="64"/>
      <c r="C26" s="65"/>
      <c r="D26" s="66"/>
      <c r="E26" s="66"/>
      <c r="F26" s="67"/>
      <c r="G26" s="68"/>
      <c r="H26" s="69"/>
      <c r="I26" s="67"/>
      <c r="J26" s="67"/>
      <c r="K26" s="67"/>
      <c r="L26" s="67"/>
      <c r="M26" s="67"/>
      <c r="N26" s="70"/>
      <c r="Q26" s="71"/>
      <c r="R26" s="72"/>
      <c r="S26" s="72"/>
      <c r="T26" s="72"/>
      <c r="U26" s="71"/>
    </row>
    <row r="27" spans="2:21">
      <c r="B27" s="64"/>
      <c r="C27" s="65" t="s">
        <v>35</v>
      </c>
      <c r="D27" s="66"/>
      <c r="E27" s="66"/>
      <c r="F27" s="67"/>
      <c r="G27" s="68"/>
      <c r="H27" s="69"/>
      <c r="I27" s="67"/>
      <c r="J27" s="67"/>
      <c r="K27" s="67"/>
      <c r="L27" s="67"/>
      <c r="M27" s="67"/>
      <c r="N27" s="70"/>
      <c r="Q27" s="71"/>
      <c r="R27" s="72"/>
      <c r="S27" s="72"/>
      <c r="T27" s="72"/>
      <c r="U27" s="71"/>
    </row>
    <row r="28" spans="2:21" s="93" customFormat="1">
      <c r="B28" s="84"/>
      <c r="C28" s="85"/>
      <c r="D28" s="86" t="s">
        <v>201</v>
      </c>
      <c r="E28" s="87"/>
      <c r="F28" s="88">
        <f>G9</f>
        <v>8</v>
      </c>
      <c r="G28" s="89" t="s">
        <v>36</v>
      </c>
      <c r="H28" s="90">
        <v>600</v>
      </c>
      <c r="I28" s="91">
        <f t="shared" ref="I28:I30" si="3">F28 * H28</f>
        <v>4800</v>
      </c>
      <c r="J28" s="88">
        <f t="shared" ref="J28:J31" si="4">I28</f>
        <v>4800</v>
      </c>
      <c r="K28" s="88"/>
      <c r="L28" s="88"/>
      <c r="M28" s="88"/>
      <c r="N28" s="92"/>
      <c r="Q28" s="94"/>
      <c r="R28" s="95"/>
      <c r="S28" s="95"/>
      <c r="T28" s="95"/>
      <c r="U28" s="94"/>
    </row>
    <row r="29" spans="2:21">
      <c r="B29" s="64"/>
      <c r="C29" s="65"/>
      <c r="D29" s="73" t="s">
        <v>95</v>
      </c>
      <c r="E29" s="66"/>
      <c r="F29" s="74">
        <v>1</v>
      </c>
      <c r="G29" s="75" t="s">
        <v>37</v>
      </c>
      <c r="H29" s="76">
        <v>6250</v>
      </c>
      <c r="I29" s="77">
        <f t="shared" si="3"/>
        <v>6250</v>
      </c>
      <c r="J29" s="67">
        <v>3000</v>
      </c>
      <c r="K29" s="67"/>
      <c r="L29" s="67"/>
      <c r="M29" s="67"/>
      <c r="N29" s="92"/>
      <c r="Q29" s="71"/>
      <c r="R29" s="72"/>
      <c r="S29" s="72"/>
      <c r="T29" s="72"/>
      <c r="U29" s="71"/>
    </row>
    <row r="30" spans="2:21">
      <c r="B30" s="64"/>
      <c r="C30" s="65"/>
      <c r="D30" s="73" t="s">
        <v>110</v>
      </c>
      <c r="E30" s="66"/>
      <c r="F30" s="74">
        <f>G9</f>
        <v>8</v>
      </c>
      <c r="G30" s="75" t="s">
        <v>36</v>
      </c>
      <c r="H30" s="76">
        <v>225</v>
      </c>
      <c r="I30" s="77">
        <f t="shared" si="3"/>
        <v>1800</v>
      </c>
      <c r="J30" s="67">
        <f t="shared" si="4"/>
        <v>1800</v>
      </c>
      <c r="K30" s="67"/>
      <c r="L30" s="67"/>
      <c r="M30" s="67"/>
      <c r="N30" s="92"/>
      <c r="Q30" s="71"/>
      <c r="R30" s="72"/>
      <c r="S30" s="72"/>
      <c r="T30" s="72"/>
      <c r="U30" s="71"/>
    </row>
    <row r="31" spans="2:21">
      <c r="B31" s="64"/>
      <c r="C31" s="65"/>
      <c r="D31" s="73" t="s">
        <v>111</v>
      </c>
      <c r="E31" s="66"/>
      <c r="F31" s="74">
        <f>G9</f>
        <v>8</v>
      </c>
      <c r="G31" s="75" t="s">
        <v>36</v>
      </c>
      <c r="H31" s="76">
        <v>350</v>
      </c>
      <c r="I31" s="77">
        <f>F31 * H31</f>
        <v>2800</v>
      </c>
      <c r="J31" s="67">
        <f t="shared" si="4"/>
        <v>2800</v>
      </c>
      <c r="K31" s="96"/>
      <c r="L31" s="96"/>
      <c r="M31" s="67"/>
      <c r="N31" s="92"/>
      <c r="Q31" s="71"/>
      <c r="R31" s="72"/>
      <c r="S31" s="72"/>
      <c r="T31" s="72"/>
      <c r="U31" s="71"/>
    </row>
    <row r="32" spans="2:21">
      <c r="B32" s="64"/>
      <c r="C32" s="65" t="s">
        <v>38</v>
      </c>
      <c r="D32" s="73"/>
      <c r="E32" s="66"/>
      <c r="F32" s="74"/>
      <c r="G32" s="75"/>
      <c r="H32" s="76"/>
      <c r="I32" s="97">
        <f xml:space="preserve"> SUM(I28:I31)</f>
        <v>15650</v>
      </c>
      <c r="J32" s="67"/>
      <c r="K32" s="96"/>
      <c r="L32" s="96"/>
      <c r="M32" s="67"/>
      <c r="N32" s="73"/>
      <c r="Q32" s="71"/>
      <c r="R32" s="72"/>
      <c r="S32" s="72"/>
      <c r="T32" s="72"/>
      <c r="U32" s="71"/>
    </row>
    <row r="33" spans="2:21">
      <c r="B33" s="64"/>
      <c r="C33" s="65"/>
      <c r="D33" s="66"/>
      <c r="E33" s="66"/>
      <c r="F33" s="67"/>
      <c r="G33" s="68"/>
      <c r="H33" s="69"/>
      <c r="I33" s="67"/>
      <c r="J33" s="67"/>
      <c r="K33" s="96"/>
      <c r="L33" s="96"/>
      <c r="M33" s="67"/>
      <c r="N33" s="70"/>
      <c r="Q33" s="71"/>
      <c r="R33" s="72"/>
      <c r="S33" s="72"/>
      <c r="T33" s="72"/>
      <c r="U33" s="71"/>
    </row>
    <row r="34" spans="2:21">
      <c r="B34" s="64"/>
      <c r="C34" s="65" t="s">
        <v>39</v>
      </c>
      <c r="D34" s="66"/>
      <c r="E34" s="66"/>
      <c r="F34" s="67"/>
      <c r="G34" s="68"/>
      <c r="H34" s="69"/>
      <c r="I34" s="67"/>
      <c r="J34" s="67"/>
      <c r="K34" s="96"/>
      <c r="L34" s="96"/>
      <c r="M34" s="67"/>
      <c r="N34" s="70"/>
      <c r="Q34" s="71"/>
      <c r="R34" s="72"/>
      <c r="S34" s="72"/>
      <c r="T34" s="72"/>
      <c r="U34" s="71"/>
    </row>
    <row r="35" spans="2:21" ht="14.1" customHeight="1">
      <c r="B35" s="64"/>
      <c r="C35" s="65"/>
      <c r="D35" s="73" t="s">
        <v>40</v>
      </c>
      <c r="E35" s="66"/>
      <c r="F35" s="74">
        <f>G9</f>
        <v>8</v>
      </c>
      <c r="G35" s="75" t="s">
        <v>36</v>
      </c>
      <c r="H35" s="76">
        <v>850</v>
      </c>
      <c r="I35" s="77">
        <f>F35 * H35</f>
        <v>6800</v>
      </c>
      <c r="J35" s="67">
        <f>I35</f>
        <v>6800</v>
      </c>
      <c r="K35" s="96"/>
      <c r="L35" s="96"/>
      <c r="M35" s="67"/>
      <c r="N35" s="73"/>
      <c r="Q35" s="71"/>
      <c r="R35" s="72"/>
      <c r="S35" s="72"/>
      <c r="T35" s="72"/>
      <c r="U35" s="71"/>
    </row>
    <row r="36" spans="2:21">
      <c r="B36" s="64"/>
      <c r="C36" s="65"/>
      <c r="D36" s="73" t="s">
        <v>41</v>
      </c>
      <c r="E36" s="66"/>
      <c r="F36" s="74">
        <f>G9</f>
        <v>8</v>
      </c>
      <c r="G36" s="75" t="s">
        <v>36</v>
      </c>
      <c r="H36" s="76">
        <v>750</v>
      </c>
      <c r="I36" s="77">
        <f>F36 * H36</f>
        <v>6000</v>
      </c>
      <c r="J36" s="67">
        <f>I36</f>
        <v>6000</v>
      </c>
      <c r="K36" s="96">
        <v>2</v>
      </c>
      <c r="L36" s="96"/>
      <c r="M36" s="67"/>
      <c r="N36" s="73"/>
      <c r="Q36" s="71"/>
      <c r="R36" s="72"/>
      <c r="S36" s="72"/>
      <c r="T36" s="72"/>
      <c r="U36" s="71"/>
    </row>
    <row r="37" spans="2:21">
      <c r="B37" s="64"/>
      <c r="C37" s="65" t="s">
        <v>42</v>
      </c>
      <c r="D37" s="66"/>
      <c r="E37" s="66"/>
      <c r="F37" s="96"/>
      <c r="G37" s="68"/>
      <c r="H37" s="69"/>
      <c r="I37" s="83">
        <f xml:space="preserve"> SUM(I35:I36)</f>
        <v>12800</v>
      </c>
      <c r="J37" s="67"/>
      <c r="K37" s="96"/>
      <c r="L37" s="96"/>
      <c r="M37" s="67"/>
      <c r="N37" s="70"/>
      <c r="Q37" s="98"/>
      <c r="R37" s="72"/>
      <c r="S37" s="72"/>
      <c r="T37" s="72"/>
      <c r="U37" s="71"/>
    </row>
    <row r="38" spans="2:21">
      <c r="B38" s="64"/>
      <c r="C38" s="65"/>
      <c r="D38" s="66"/>
      <c r="E38" s="66"/>
      <c r="F38" s="96"/>
      <c r="G38" s="68"/>
      <c r="H38" s="69"/>
      <c r="I38" s="67"/>
      <c r="J38" s="67"/>
      <c r="K38" s="96"/>
      <c r="L38" s="96"/>
      <c r="M38" s="67"/>
      <c r="N38" s="70"/>
      <c r="Q38" s="99"/>
      <c r="R38" s="72"/>
      <c r="S38" s="72"/>
      <c r="T38" s="72"/>
      <c r="U38" s="71"/>
    </row>
    <row r="39" spans="2:21">
      <c r="B39" s="64"/>
      <c r="C39" s="65" t="s">
        <v>43</v>
      </c>
      <c r="D39" s="66"/>
      <c r="E39" s="66"/>
      <c r="F39" s="96"/>
      <c r="G39" s="68"/>
      <c r="H39" s="69"/>
      <c r="I39" s="67"/>
      <c r="J39" s="67"/>
      <c r="K39" s="96"/>
      <c r="L39" s="96"/>
      <c r="M39" s="67"/>
      <c r="N39" s="70"/>
      <c r="Q39" s="71"/>
      <c r="R39" s="72"/>
      <c r="S39" s="72"/>
      <c r="T39" s="72"/>
      <c r="U39" s="71"/>
    </row>
    <row r="40" spans="2:21">
      <c r="B40" s="64"/>
      <c r="C40" s="65"/>
      <c r="D40" s="73" t="s">
        <v>44</v>
      </c>
      <c r="E40" s="66"/>
      <c r="F40" s="74">
        <f>G9</f>
        <v>8</v>
      </c>
      <c r="G40" s="75" t="s">
        <v>36</v>
      </c>
      <c r="H40" s="76">
        <v>0</v>
      </c>
      <c r="I40" s="77">
        <f t="shared" ref="I40:I43" si="5">F40 * H40</f>
        <v>0</v>
      </c>
      <c r="J40" s="67">
        <f t="shared" ref="J40:J43" si="6">I40</f>
        <v>0</v>
      </c>
      <c r="K40" s="96"/>
      <c r="L40" s="96"/>
      <c r="M40" s="67"/>
      <c r="N40" s="73"/>
    </row>
    <row r="41" spans="2:21">
      <c r="B41" s="64"/>
      <c r="C41" s="65"/>
      <c r="D41" s="73" t="s">
        <v>45</v>
      </c>
      <c r="E41" s="66"/>
      <c r="F41" s="74">
        <f>G9</f>
        <v>8</v>
      </c>
      <c r="G41" s="75" t="s">
        <v>36</v>
      </c>
      <c r="H41" s="76">
        <f>100*K41</f>
        <v>200</v>
      </c>
      <c r="I41" s="77">
        <f t="shared" si="5"/>
        <v>1600</v>
      </c>
      <c r="J41" s="67">
        <f t="shared" si="6"/>
        <v>1600</v>
      </c>
      <c r="K41" s="96">
        <v>2</v>
      </c>
      <c r="L41" s="96"/>
      <c r="M41" s="67"/>
      <c r="N41" s="73"/>
    </row>
    <row r="42" spans="2:21">
      <c r="B42" s="64"/>
      <c r="C42" s="65"/>
      <c r="D42" s="73" t="s">
        <v>46</v>
      </c>
      <c r="E42" s="66"/>
      <c r="F42" s="74">
        <f>G9</f>
        <v>8</v>
      </c>
      <c r="G42" s="75" t="s">
        <v>36</v>
      </c>
      <c r="H42" s="76">
        <v>50</v>
      </c>
      <c r="I42" s="77">
        <f t="shared" si="5"/>
        <v>400</v>
      </c>
      <c r="J42" s="67">
        <f t="shared" si="6"/>
        <v>400</v>
      </c>
      <c r="K42" s="67"/>
      <c r="L42" s="67"/>
      <c r="M42" s="67"/>
      <c r="N42" s="73"/>
    </row>
    <row r="43" spans="2:21">
      <c r="B43" s="64"/>
      <c r="C43" s="65"/>
      <c r="D43" s="73" t="s">
        <v>47</v>
      </c>
      <c r="E43" s="66"/>
      <c r="F43" s="74">
        <v>0</v>
      </c>
      <c r="G43" s="75" t="s">
        <v>37</v>
      </c>
      <c r="H43" s="76">
        <v>500</v>
      </c>
      <c r="I43" s="77">
        <f t="shared" si="5"/>
        <v>0</v>
      </c>
      <c r="J43" s="67">
        <f t="shared" si="6"/>
        <v>0</v>
      </c>
      <c r="K43" s="67"/>
      <c r="L43" s="67"/>
      <c r="M43" s="67"/>
      <c r="N43" s="73"/>
    </row>
    <row r="44" spans="2:21">
      <c r="B44" s="64"/>
      <c r="C44" s="65" t="s">
        <v>48</v>
      </c>
      <c r="D44" s="73"/>
      <c r="E44" s="66"/>
      <c r="F44" s="74"/>
      <c r="G44" s="75"/>
      <c r="H44" s="76"/>
      <c r="I44" s="97">
        <f xml:space="preserve"> SUM(I40:I43)</f>
        <v>2000</v>
      </c>
      <c r="J44" s="67"/>
      <c r="K44" s="67"/>
      <c r="L44" s="67"/>
      <c r="M44" s="67"/>
      <c r="N44" s="73"/>
    </row>
    <row r="45" spans="2:21">
      <c r="B45" s="64"/>
      <c r="C45" s="65"/>
      <c r="D45" s="73"/>
      <c r="E45" s="66"/>
      <c r="F45" s="74"/>
      <c r="G45" s="75"/>
      <c r="H45" s="76"/>
      <c r="I45" s="97"/>
      <c r="J45" s="67"/>
      <c r="K45" s="67"/>
      <c r="L45" s="67"/>
      <c r="M45" s="67"/>
      <c r="N45" s="73"/>
    </row>
    <row r="46" spans="2:21" s="122" customFormat="1">
      <c r="B46" s="62"/>
      <c r="C46" s="63" t="s">
        <v>49</v>
      </c>
      <c r="D46" s="63"/>
      <c r="E46" s="63"/>
      <c r="F46" s="100"/>
      <c r="G46" s="33"/>
      <c r="H46" s="121"/>
      <c r="I46" s="100"/>
      <c r="J46" s="100"/>
      <c r="K46" s="100"/>
      <c r="L46" s="100"/>
      <c r="M46" s="100">
        <f xml:space="preserve"> SUM(J15:J45)</f>
        <v>207328</v>
      </c>
      <c r="N46" s="30"/>
      <c r="R46" s="20"/>
      <c r="S46" s="20"/>
      <c r="T46" s="20"/>
    </row>
    <row r="47" spans="2:21">
      <c r="B47" s="64"/>
      <c r="C47" s="65"/>
      <c r="D47" s="66"/>
      <c r="E47" s="66"/>
      <c r="F47" s="67"/>
      <c r="G47" s="68"/>
      <c r="H47" s="69"/>
      <c r="I47" s="67"/>
      <c r="J47" s="67"/>
      <c r="K47" s="67"/>
      <c r="L47" s="67"/>
      <c r="M47" s="67"/>
      <c r="N47" s="70"/>
    </row>
    <row r="48" spans="2:21" s="122" customFormat="1">
      <c r="B48" s="62" t="s">
        <v>50</v>
      </c>
      <c r="C48" s="63" t="s">
        <v>51</v>
      </c>
      <c r="D48" s="124"/>
      <c r="E48" s="63"/>
      <c r="F48" s="125"/>
      <c r="G48" s="126"/>
      <c r="H48" s="127"/>
      <c r="I48" s="128"/>
      <c r="J48" s="100"/>
      <c r="K48" s="100"/>
      <c r="L48" s="100"/>
      <c r="M48" s="100"/>
      <c r="N48" s="124"/>
      <c r="R48" s="20"/>
      <c r="S48" s="20"/>
      <c r="T48" s="20"/>
    </row>
    <row r="49" spans="2:20">
      <c r="B49" s="64"/>
      <c r="C49" s="65"/>
      <c r="D49" s="66"/>
      <c r="E49" s="66"/>
      <c r="F49" s="67"/>
      <c r="G49" s="68"/>
      <c r="H49" s="69"/>
      <c r="I49" s="67"/>
      <c r="J49" s="67"/>
      <c r="K49" s="67"/>
      <c r="L49" s="67"/>
      <c r="M49" s="67"/>
      <c r="N49" s="70"/>
    </row>
    <row r="50" spans="2:20">
      <c r="B50" s="64"/>
      <c r="C50" s="65" t="s">
        <v>52</v>
      </c>
      <c r="D50" s="66"/>
      <c r="E50" s="66"/>
      <c r="F50" s="67"/>
      <c r="G50" s="68"/>
      <c r="H50" s="69"/>
      <c r="I50" s="67"/>
      <c r="J50" s="67"/>
      <c r="K50" s="67"/>
      <c r="L50" s="67"/>
      <c r="M50" s="67"/>
      <c r="N50" s="70"/>
    </row>
    <row r="51" spans="2:20" s="71" customFormat="1">
      <c r="B51" s="101"/>
      <c r="C51" s="102"/>
      <c r="D51" s="103" t="s">
        <v>89</v>
      </c>
      <c r="E51" s="104"/>
      <c r="F51" s="79">
        <f>H9</f>
        <v>34.64</v>
      </c>
      <c r="G51" s="105" t="s">
        <v>54</v>
      </c>
      <c r="H51" s="76">
        <f>'[1]Hourly Rates'!B13*K51</f>
        <v>0</v>
      </c>
      <c r="I51" s="77">
        <f>F51 * H51</f>
        <v>0</v>
      </c>
      <c r="J51" s="67">
        <f t="shared" ref="J51:J56" si="7">I51</f>
        <v>0</v>
      </c>
      <c r="K51" s="78">
        <v>0</v>
      </c>
      <c r="L51" s="78">
        <f>K51*F51</f>
        <v>0</v>
      </c>
      <c r="M51" s="78"/>
      <c r="N51" s="103" t="s">
        <v>113</v>
      </c>
      <c r="R51" s="72"/>
      <c r="S51" s="72"/>
      <c r="T51" s="72"/>
    </row>
    <row r="52" spans="2:20">
      <c r="B52" s="64"/>
      <c r="C52" s="65"/>
      <c r="D52" s="73" t="s">
        <v>53</v>
      </c>
      <c r="E52" s="66"/>
      <c r="F52" s="74"/>
      <c r="G52" s="75" t="s">
        <v>54</v>
      </c>
      <c r="H52" s="76">
        <f>'[1]Hourly Rates'!B13*K52</f>
        <v>0</v>
      </c>
      <c r="I52" s="77">
        <f t="shared" ref="I52:I56" si="8">F52 * H52</f>
        <v>0</v>
      </c>
      <c r="J52" s="67">
        <f t="shared" si="7"/>
        <v>0</v>
      </c>
      <c r="K52" s="96">
        <v>0</v>
      </c>
      <c r="L52" s="96"/>
      <c r="M52" s="67"/>
      <c r="N52" s="73" t="s">
        <v>113</v>
      </c>
    </row>
    <row r="53" spans="2:20">
      <c r="B53" s="64"/>
      <c r="C53" s="65"/>
      <c r="D53" s="73" t="s">
        <v>106</v>
      </c>
      <c r="E53" s="66"/>
      <c r="F53" s="74"/>
      <c r="G53" s="75" t="s">
        <v>37</v>
      </c>
      <c r="H53" s="76"/>
      <c r="I53" s="77">
        <f t="shared" si="8"/>
        <v>0</v>
      </c>
      <c r="J53" s="67">
        <f t="shared" si="7"/>
        <v>0</v>
      </c>
      <c r="K53" s="96"/>
      <c r="L53" s="96"/>
      <c r="M53" s="67"/>
      <c r="N53" s="73" t="s">
        <v>113</v>
      </c>
    </row>
    <row r="54" spans="2:20">
      <c r="B54" s="64"/>
      <c r="C54" s="65"/>
      <c r="D54" s="73" t="s">
        <v>55</v>
      </c>
      <c r="E54" s="66"/>
      <c r="F54" s="74"/>
      <c r="G54" s="75" t="s">
        <v>54</v>
      </c>
      <c r="H54" s="76">
        <f>56*K54</f>
        <v>0</v>
      </c>
      <c r="I54" s="77">
        <f t="shared" si="8"/>
        <v>0</v>
      </c>
      <c r="J54" s="67">
        <f t="shared" si="7"/>
        <v>0</v>
      </c>
      <c r="K54" s="96"/>
      <c r="L54" s="96"/>
      <c r="M54" s="67"/>
      <c r="N54" s="73" t="s">
        <v>113</v>
      </c>
    </row>
    <row r="55" spans="2:20">
      <c r="B55" s="64"/>
      <c r="C55" s="65"/>
      <c r="D55" s="73" t="s">
        <v>56</v>
      </c>
      <c r="E55" s="66"/>
      <c r="F55" s="81"/>
      <c r="G55" s="68" t="s">
        <v>57</v>
      </c>
      <c r="H55" s="106"/>
      <c r="I55" s="82">
        <f t="shared" si="8"/>
        <v>0</v>
      </c>
      <c r="J55" s="81">
        <f t="shared" si="7"/>
        <v>0</v>
      </c>
      <c r="K55" s="81"/>
      <c r="L55" s="81"/>
      <c r="M55" s="67"/>
      <c r="N55" s="73" t="s">
        <v>113</v>
      </c>
    </row>
    <row r="56" spans="2:20">
      <c r="B56" s="64"/>
      <c r="C56" s="65"/>
      <c r="D56" s="73" t="s">
        <v>58</v>
      </c>
      <c r="E56" s="66"/>
      <c r="F56" s="107">
        <v>0</v>
      </c>
      <c r="G56" s="75" t="s">
        <v>36</v>
      </c>
      <c r="H56" s="76">
        <v>80</v>
      </c>
      <c r="I56" s="77">
        <f t="shared" si="8"/>
        <v>0</v>
      </c>
      <c r="J56" s="67">
        <f t="shared" si="7"/>
        <v>0</v>
      </c>
      <c r="K56" s="67"/>
      <c r="L56" s="67"/>
      <c r="M56" s="67"/>
      <c r="N56" s="73"/>
    </row>
    <row r="57" spans="2:20">
      <c r="B57" s="64"/>
      <c r="C57" s="65" t="s">
        <v>59</v>
      </c>
      <c r="D57" s="66"/>
      <c r="E57" s="66"/>
      <c r="F57" s="67"/>
      <c r="G57" s="68"/>
      <c r="H57" s="69"/>
      <c r="I57" s="83">
        <f xml:space="preserve"> SUM(I51:I56)</f>
        <v>0</v>
      </c>
      <c r="J57" s="67"/>
      <c r="K57" s="67"/>
      <c r="L57" s="67"/>
      <c r="M57" s="67"/>
      <c r="N57" s="70"/>
    </row>
    <row r="58" spans="2:20">
      <c r="B58" s="64"/>
      <c r="C58" s="65"/>
      <c r="D58" s="73"/>
      <c r="E58" s="66"/>
      <c r="F58" s="74"/>
      <c r="G58" s="75"/>
      <c r="H58" s="76"/>
      <c r="I58" s="77"/>
      <c r="J58" s="67"/>
      <c r="K58" s="67"/>
      <c r="L58" s="67"/>
      <c r="M58" s="67"/>
      <c r="N58" s="73"/>
      <c r="R58" s="21"/>
      <c r="S58" s="21"/>
      <c r="T58" s="21"/>
    </row>
    <row r="59" spans="2:20">
      <c r="B59" s="64"/>
      <c r="C59" s="65" t="s">
        <v>60</v>
      </c>
      <c r="D59" s="66"/>
      <c r="E59" s="66"/>
      <c r="F59" s="67"/>
      <c r="G59" s="68"/>
      <c r="H59" s="69"/>
      <c r="I59" s="67"/>
      <c r="J59" s="67"/>
      <c r="K59" s="67"/>
      <c r="L59" s="67"/>
      <c r="M59" s="67"/>
      <c r="N59" s="70"/>
      <c r="R59" s="21"/>
      <c r="S59" s="21"/>
      <c r="T59" s="21"/>
    </row>
    <row r="60" spans="2:20">
      <c r="B60" s="64"/>
      <c r="C60" s="65"/>
      <c r="D60" s="73" t="s">
        <v>61</v>
      </c>
      <c r="E60" s="66"/>
      <c r="F60" s="74"/>
      <c r="G60" s="75" t="s">
        <v>37</v>
      </c>
      <c r="H60" s="76">
        <v>0</v>
      </c>
      <c r="I60" s="77">
        <f t="shared" ref="I60:I66" si="9">F60 * H60</f>
        <v>0</v>
      </c>
      <c r="J60" s="67">
        <f t="shared" ref="J60:J67" si="10">I60</f>
        <v>0</v>
      </c>
      <c r="K60" s="67"/>
      <c r="L60" s="67"/>
      <c r="M60" s="67"/>
      <c r="N60" s="73" t="s">
        <v>113</v>
      </c>
      <c r="R60" s="21"/>
      <c r="S60" s="21"/>
      <c r="T60" s="21"/>
    </row>
    <row r="61" spans="2:20">
      <c r="B61" s="64"/>
      <c r="C61" s="65"/>
      <c r="D61" s="73" t="s">
        <v>112</v>
      </c>
      <c r="E61" s="66"/>
      <c r="F61" s="74"/>
      <c r="G61" s="75" t="s">
        <v>37</v>
      </c>
      <c r="H61" s="76"/>
      <c r="I61" s="77">
        <f t="shared" si="9"/>
        <v>0</v>
      </c>
      <c r="J61" s="67">
        <f t="shared" si="10"/>
        <v>0</v>
      </c>
      <c r="K61" s="67"/>
      <c r="L61" s="67"/>
      <c r="M61" s="67"/>
      <c r="N61" s="73" t="s">
        <v>113</v>
      </c>
      <c r="R61" s="21"/>
      <c r="S61" s="21"/>
      <c r="T61" s="21"/>
    </row>
    <row r="62" spans="2:20">
      <c r="B62" s="64"/>
      <c r="C62" s="65"/>
      <c r="D62" s="73" t="s">
        <v>62</v>
      </c>
      <c r="E62" s="66"/>
      <c r="F62" s="74"/>
      <c r="G62" s="75" t="s">
        <v>25</v>
      </c>
      <c r="H62" s="76">
        <v>0</v>
      </c>
      <c r="I62" s="77">
        <f t="shared" si="9"/>
        <v>0</v>
      </c>
      <c r="J62" s="67">
        <f t="shared" si="10"/>
        <v>0</v>
      </c>
      <c r="K62" s="67"/>
      <c r="L62" s="67"/>
      <c r="M62" s="67"/>
      <c r="N62" s="73" t="s">
        <v>108</v>
      </c>
      <c r="R62" s="21"/>
      <c r="S62" s="21"/>
      <c r="T62" s="21"/>
    </row>
    <row r="63" spans="2:20">
      <c r="B63" s="64"/>
      <c r="C63" s="65"/>
      <c r="D63" s="73" t="s">
        <v>63</v>
      </c>
      <c r="E63" s="66"/>
      <c r="F63" s="74"/>
      <c r="G63" s="75" t="s">
        <v>36</v>
      </c>
      <c r="H63" s="76">
        <v>0</v>
      </c>
      <c r="I63" s="77">
        <f t="shared" si="9"/>
        <v>0</v>
      </c>
      <c r="J63" s="67">
        <f t="shared" si="10"/>
        <v>0</v>
      </c>
      <c r="K63" s="67"/>
      <c r="L63" s="67"/>
      <c r="M63" s="67"/>
      <c r="N63" s="73"/>
      <c r="R63" s="21"/>
      <c r="S63" s="21"/>
      <c r="T63" s="21"/>
    </row>
    <row r="64" spans="2:20">
      <c r="B64" s="64"/>
      <c r="C64" s="65"/>
      <c r="D64" s="73" t="s">
        <v>64</v>
      </c>
      <c r="E64" s="66"/>
      <c r="F64" s="74"/>
      <c r="G64" s="75" t="s">
        <v>37</v>
      </c>
      <c r="H64" s="76">
        <v>0</v>
      </c>
      <c r="I64" s="77">
        <f t="shared" si="9"/>
        <v>0</v>
      </c>
      <c r="J64" s="67">
        <f t="shared" si="10"/>
        <v>0</v>
      </c>
      <c r="K64" s="67"/>
      <c r="L64" s="67"/>
      <c r="M64" s="67"/>
      <c r="N64" s="73"/>
      <c r="R64" s="21"/>
      <c r="S64" s="21"/>
      <c r="T64" s="21"/>
    </row>
    <row r="65" spans="2:20">
      <c r="B65" s="64"/>
      <c r="C65" s="65"/>
      <c r="D65" s="73" t="s">
        <v>65</v>
      </c>
      <c r="E65" s="66"/>
      <c r="F65" s="74"/>
      <c r="G65" s="75" t="s">
        <v>36</v>
      </c>
      <c r="H65" s="76">
        <v>0</v>
      </c>
      <c r="I65" s="77">
        <f t="shared" si="9"/>
        <v>0</v>
      </c>
      <c r="J65" s="67">
        <f t="shared" si="10"/>
        <v>0</v>
      </c>
      <c r="K65" s="67"/>
      <c r="L65" s="67"/>
      <c r="M65" s="67"/>
      <c r="N65" s="73"/>
      <c r="R65" s="21"/>
      <c r="S65" s="21"/>
      <c r="T65" s="21"/>
    </row>
    <row r="66" spans="2:20">
      <c r="B66" s="64"/>
      <c r="C66" s="65"/>
      <c r="D66" s="73" t="s">
        <v>66</v>
      </c>
      <c r="E66" s="66"/>
      <c r="F66" s="74"/>
      <c r="G66" s="75" t="s">
        <v>36</v>
      </c>
      <c r="H66" s="76">
        <v>0</v>
      </c>
      <c r="I66" s="77">
        <f t="shared" si="9"/>
        <v>0</v>
      </c>
      <c r="J66" s="67">
        <f t="shared" si="10"/>
        <v>0</v>
      </c>
      <c r="K66" s="67"/>
      <c r="L66" s="67"/>
      <c r="M66" s="67"/>
      <c r="N66" s="73"/>
      <c r="R66" s="21"/>
      <c r="S66" s="21"/>
      <c r="T66" s="21"/>
    </row>
    <row r="67" spans="2:20">
      <c r="B67" s="64"/>
      <c r="C67" s="65"/>
      <c r="D67" s="73" t="s">
        <v>67</v>
      </c>
      <c r="E67" s="66"/>
      <c r="F67" s="74">
        <v>0</v>
      </c>
      <c r="G67" s="75" t="s">
        <v>54</v>
      </c>
      <c r="H67" s="76"/>
      <c r="I67" s="77">
        <f>F67 * H67</f>
        <v>0</v>
      </c>
      <c r="J67" s="67">
        <f t="shared" si="10"/>
        <v>0</v>
      </c>
      <c r="K67" s="67"/>
      <c r="L67" s="67"/>
      <c r="M67" s="67"/>
      <c r="N67" s="73"/>
      <c r="R67" s="21"/>
      <c r="S67" s="21"/>
      <c r="T67" s="21"/>
    </row>
    <row r="68" spans="2:20">
      <c r="B68" s="64"/>
      <c r="C68" s="65" t="s">
        <v>68</v>
      </c>
      <c r="D68" s="66"/>
      <c r="E68" s="66"/>
      <c r="F68" s="67"/>
      <c r="G68" s="68"/>
      <c r="H68" s="69"/>
      <c r="I68" s="83">
        <f xml:space="preserve"> SUM(I60:I67)</f>
        <v>0</v>
      </c>
      <c r="J68" s="67"/>
      <c r="K68" s="67"/>
      <c r="L68" s="67"/>
      <c r="M68" s="67"/>
      <c r="N68" s="70"/>
      <c r="R68" s="21"/>
      <c r="S68" s="21"/>
      <c r="T68" s="21"/>
    </row>
    <row r="69" spans="2:20">
      <c r="B69" s="64"/>
      <c r="C69" s="65"/>
      <c r="D69" s="73"/>
      <c r="E69" s="66"/>
      <c r="F69" s="74"/>
      <c r="G69" s="75"/>
      <c r="H69" s="76"/>
      <c r="I69" s="77"/>
      <c r="J69" s="67"/>
      <c r="K69" s="67"/>
      <c r="L69" s="67"/>
      <c r="M69" s="67"/>
      <c r="N69" s="73"/>
      <c r="R69" s="21"/>
      <c r="S69" s="21"/>
      <c r="T69" s="21"/>
    </row>
    <row r="70" spans="2:20">
      <c r="B70" s="64"/>
      <c r="C70" s="65" t="s">
        <v>69</v>
      </c>
      <c r="D70" s="73"/>
      <c r="E70" s="66"/>
      <c r="F70" s="74"/>
      <c r="G70" s="75"/>
      <c r="H70" s="76"/>
      <c r="I70" s="77"/>
      <c r="J70" s="67"/>
      <c r="K70" s="67"/>
      <c r="L70" s="67"/>
      <c r="M70" s="67"/>
      <c r="N70" s="73"/>
      <c r="R70" s="21"/>
      <c r="S70" s="21"/>
      <c r="T70" s="21"/>
    </row>
    <row r="71" spans="2:20">
      <c r="B71" s="64"/>
      <c r="C71" s="65"/>
      <c r="D71" s="73"/>
      <c r="E71" s="66"/>
      <c r="F71" s="74">
        <v>0</v>
      </c>
      <c r="G71" s="75" t="s">
        <v>70</v>
      </c>
      <c r="H71" s="76">
        <v>12</v>
      </c>
      <c r="I71" s="77">
        <f t="shared" ref="I71:I76" si="11">F71 * H71</f>
        <v>0</v>
      </c>
      <c r="J71" s="67">
        <f t="shared" ref="J71:J76" si="12">I71</f>
        <v>0</v>
      </c>
      <c r="K71" s="67"/>
      <c r="L71" s="67"/>
      <c r="M71" s="67"/>
      <c r="N71" s="73"/>
      <c r="R71" s="21"/>
      <c r="S71" s="21"/>
      <c r="T71" s="21"/>
    </row>
    <row r="72" spans="2:20">
      <c r="B72" s="64"/>
      <c r="C72" s="65"/>
      <c r="D72" s="73"/>
      <c r="E72" s="66"/>
      <c r="F72" s="74"/>
      <c r="G72" s="75" t="s">
        <v>36</v>
      </c>
      <c r="H72" s="76">
        <v>1500</v>
      </c>
      <c r="I72" s="108">
        <f t="shared" si="11"/>
        <v>0</v>
      </c>
      <c r="J72" s="67">
        <f t="shared" si="12"/>
        <v>0</v>
      </c>
      <c r="K72" s="67"/>
      <c r="L72" s="67"/>
      <c r="M72" s="67"/>
      <c r="N72" s="73"/>
      <c r="R72" s="21"/>
      <c r="S72" s="21"/>
      <c r="T72" s="21"/>
    </row>
    <row r="73" spans="2:20">
      <c r="B73" s="64"/>
      <c r="C73" s="65"/>
      <c r="D73" s="73" t="s">
        <v>99</v>
      </c>
      <c r="E73" s="66"/>
      <c r="F73" s="74">
        <v>0</v>
      </c>
      <c r="G73" s="75" t="s">
        <v>70</v>
      </c>
      <c r="H73" s="76">
        <v>25</v>
      </c>
      <c r="I73" s="77">
        <f t="shared" si="11"/>
        <v>0</v>
      </c>
      <c r="J73" s="67">
        <f t="shared" si="12"/>
        <v>0</v>
      </c>
      <c r="K73" s="67"/>
      <c r="L73" s="67"/>
      <c r="M73" s="67"/>
      <c r="N73" s="73"/>
      <c r="R73" s="21"/>
      <c r="S73" s="21"/>
      <c r="T73" s="21"/>
    </row>
    <row r="74" spans="2:20">
      <c r="B74" s="64"/>
      <c r="C74" s="65"/>
      <c r="D74" s="73"/>
      <c r="E74" s="66"/>
      <c r="F74" s="74">
        <v>0</v>
      </c>
      <c r="G74" s="75" t="s">
        <v>70</v>
      </c>
      <c r="H74" s="76">
        <v>50</v>
      </c>
      <c r="I74" s="77">
        <f t="shared" si="11"/>
        <v>0</v>
      </c>
      <c r="J74" s="67">
        <f t="shared" si="12"/>
        <v>0</v>
      </c>
      <c r="K74" s="67"/>
      <c r="L74" s="67"/>
      <c r="M74" s="67"/>
      <c r="N74" s="73"/>
    </row>
    <row r="75" spans="2:20">
      <c r="B75" s="64"/>
      <c r="C75" s="65"/>
      <c r="D75" s="73" t="s">
        <v>109</v>
      </c>
      <c r="E75" s="66"/>
      <c r="F75" s="74">
        <v>0</v>
      </c>
      <c r="G75" s="75" t="s">
        <v>25</v>
      </c>
      <c r="H75" s="76"/>
      <c r="I75" s="77">
        <f t="shared" si="11"/>
        <v>0</v>
      </c>
      <c r="J75" s="67">
        <f t="shared" si="12"/>
        <v>0</v>
      </c>
      <c r="K75" s="67"/>
      <c r="L75" s="67"/>
      <c r="M75" s="67"/>
      <c r="N75" s="73"/>
    </row>
    <row r="76" spans="2:20">
      <c r="B76" s="64"/>
      <c r="C76" s="65"/>
      <c r="D76" s="73" t="s">
        <v>107</v>
      </c>
      <c r="E76" s="66"/>
      <c r="F76" s="74">
        <v>0</v>
      </c>
      <c r="G76" s="75" t="s">
        <v>37</v>
      </c>
      <c r="H76" s="76">
        <v>1000</v>
      </c>
      <c r="I76" s="77">
        <f t="shared" si="11"/>
        <v>0</v>
      </c>
      <c r="J76" s="67">
        <f t="shared" si="12"/>
        <v>0</v>
      </c>
      <c r="K76" s="67"/>
      <c r="L76" s="67"/>
      <c r="M76" s="67"/>
      <c r="N76" s="73"/>
    </row>
    <row r="77" spans="2:20">
      <c r="B77" s="64"/>
      <c r="C77" s="65" t="s">
        <v>71</v>
      </c>
      <c r="D77" s="66"/>
      <c r="E77" s="66"/>
      <c r="F77" s="67"/>
      <c r="G77" s="68"/>
      <c r="H77" s="69"/>
      <c r="I77" s="83">
        <f>SUM(I71:I76)</f>
        <v>0</v>
      </c>
      <c r="J77" s="67"/>
      <c r="K77" s="67"/>
      <c r="L77" s="67"/>
      <c r="M77" s="67"/>
      <c r="N77" s="70"/>
    </row>
    <row r="78" spans="2:20">
      <c r="B78" s="64"/>
      <c r="C78" s="65"/>
      <c r="D78" s="66"/>
      <c r="E78" s="66"/>
      <c r="F78" s="67"/>
      <c r="G78" s="68"/>
      <c r="H78" s="69"/>
      <c r="I78" s="109"/>
      <c r="J78" s="67"/>
      <c r="K78" s="67"/>
      <c r="L78" s="67"/>
      <c r="M78" s="67"/>
      <c r="N78" s="70"/>
    </row>
    <row r="79" spans="2:20">
      <c r="B79" s="64"/>
      <c r="C79" s="65" t="s">
        <v>72</v>
      </c>
      <c r="D79" s="66"/>
      <c r="E79" s="66"/>
      <c r="F79" s="67"/>
      <c r="G79" s="68"/>
      <c r="H79" s="69"/>
      <c r="I79" s="67"/>
      <c r="J79" s="67"/>
      <c r="K79" s="67"/>
      <c r="L79" s="67"/>
      <c r="M79" s="67"/>
      <c r="N79" s="70"/>
    </row>
    <row r="80" spans="2:20">
      <c r="B80" s="64"/>
      <c r="C80" s="65"/>
      <c r="D80" s="73" t="s">
        <v>73</v>
      </c>
      <c r="E80" s="66"/>
      <c r="F80" s="74">
        <v>0</v>
      </c>
      <c r="G80" s="75" t="s">
        <v>74</v>
      </c>
      <c r="H80" s="76">
        <v>0</v>
      </c>
      <c r="I80" s="108">
        <f>F80 * H80</f>
        <v>0</v>
      </c>
      <c r="J80" s="74">
        <f>I80</f>
        <v>0</v>
      </c>
      <c r="K80" s="74"/>
      <c r="L80" s="74"/>
      <c r="M80" s="67"/>
      <c r="N80" s="73" t="s">
        <v>210</v>
      </c>
    </row>
    <row r="81" spans="2:20">
      <c r="B81" s="64"/>
      <c r="C81" s="65"/>
      <c r="D81" s="73" t="s">
        <v>98</v>
      </c>
      <c r="E81" s="66"/>
      <c r="F81" s="74">
        <v>0</v>
      </c>
      <c r="G81" s="75" t="s">
        <v>74</v>
      </c>
      <c r="H81" s="76">
        <v>0</v>
      </c>
      <c r="I81" s="108">
        <f>F81 * H81</f>
        <v>0</v>
      </c>
      <c r="J81" s="74">
        <f>I81</f>
        <v>0</v>
      </c>
      <c r="K81" s="74"/>
      <c r="L81" s="74"/>
      <c r="M81" s="67"/>
      <c r="N81" s="73" t="s">
        <v>211</v>
      </c>
    </row>
    <row r="82" spans="2:20">
      <c r="B82" s="64"/>
      <c r="C82" s="65"/>
      <c r="D82" s="73" t="s">
        <v>97</v>
      </c>
      <c r="E82" s="66"/>
      <c r="F82" s="74">
        <v>0</v>
      </c>
      <c r="G82" s="75" t="s">
        <v>74</v>
      </c>
      <c r="H82" s="76">
        <v>1500</v>
      </c>
      <c r="I82" s="77">
        <f>F82 * H82</f>
        <v>0</v>
      </c>
      <c r="J82" s="74">
        <f>I82</f>
        <v>0</v>
      </c>
      <c r="K82" s="74"/>
      <c r="L82" s="74"/>
      <c r="M82" s="67"/>
      <c r="N82" s="73" t="s">
        <v>96</v>
      </c>
    </row>
    <row r="83" spans="2:20">
      <c r="B83" s="64"/>
      <c r="C83" s="65" t="s">
        <v>75</v>
      </c>
      <c r="D83" s="73"/>
      <c r="E83" s="66"/>
      <c r="F83" s="74"/>
      <c r="G83" s="75"/>
      <c r="H83" s="76"/>
      <c r="I83" s="97">
        <f xml:space="preserve"> SUM(I81:I82)</f>
        <v>0</v>
      </c>
      <c r="J83" s="67"/>
      <c r="K83" s="67"/>
      <c r="L83" s="67"/>
      <c r="M83" s="67"/>
      <c r="N83" s="73"/>
    </row>
    <row r="84" spans="2:20">
      <c r="B84" s="64"/>
      <c r="C84" s="65"/>
      <c r="D84" s="73"/>
      <c r="E84" s="66"/>
      <c r="F84" s="74"/>
      <c r="G84" s="75"/>
      <c r="H84" s="76"/>
      <c r="I84" s="97"/>
      <c r="J84" s="67"/>
      <c r="K84" s="67"/>
      <c r="L84" s="67"/>
      <c r="M84" s="67"/>
      <c r="N84" s="73"/>
    </row>
    <row r="85" spans="2:20" s="122" customFormat="1">
      <c r="B85" s="62"/>
      <c r="C85" s="63" t="s">
        <v>76</v>
      </c>
      <c r="D85" s="63"/>
      <c r="E85" s="63"/>
      <c r="F85" s="100"/>
      <c r="G85" s="33"/>
      <c r="H85" s="121"/>
      <c r="I85" s="100"/>
      <c r="J85" s="100"/>
      <c r="K85" s="100"/>
      <c r="L85" s="100"/>
      <c r="M85" s="100">
        <f xml:space="preserve"> SUM(J48:J84)</f>
        <v>0</v>
      </c>
      <c r="N85" s="30"/>
      <c r="R85" s="20"/>
      <c r="S85" s="20"/>
      <c r="T85" s="20"/>
    </row>
    <row r="86" spans="2:20">
      <c r="B86" s="64"/>
      <c r="C86" s="65"/>
      <c r="D86" s="73"/>
      <c r="E86" s="66"/>
      <c r="F86" s="74"/>
      <c r="G86" s="75"/>
      <c r="H86" s="76"/>
      <c r="I86" s="97"/>
      <c r="J86" s="67"/>
      <c r="K86" s="67"/>
      <c r="L86" s="67"/>
      <c r="M86" s="67"/>
      <c r="N86" s="73"/>
    </row>
    <row r="87" spans="2:20" s="122" customFormat="1">
      <c r="B87" s="62" t="s">
        <v>77</v>
      </c>
      <c r="C87" s="63"/>
      <c r="D87" s="124"/>
      <c r="E87" s="63"/>
      <c r="F87" s="125"/>
      <c r="G87" s="126"/>
      <c r="H87" s="127"/>
      <c r="I87" s="128"/>
      <c r="J87" s="100">
        <f>SUM(J16:J86)</f>
        <v>207328</v>
      </c>
      <c r="K87" s="100"/>
      <c r="L87" s="100"/>
      <c r="M87" s="49">
        <f xml:space="preserve"> SUM(M13:M86)</f>
        <v>207328</v>
      </c>
      <c r="N87" s="124"/>
      <c r="R87" s="20"/>
      <c r="S87" s="20"/>
      <c r="T87" s="20"/>
    </row>
    <row r="88" spans="2:20">
      <c r="B88" s="64"/>
      <c r="C88" s="65"/>
      <c r="D88" s="73"/>
      <c r="E88" s="66"/>
      <c r="F88" s="74"/>
      <c r="G88" s="75"/>
      <c r="H88" s="76"/>
      <c r="I88" s="77"/>
      <c r="J88" s="67"/>
      <c r="K88" s="67"/>
      <c r="L88" s="67"/>
      <c r="M88" s="110"/>
      <c r="N88" s="73"/>
    </row>
    <row r="89" spans="2:20" s="135" customFormat="1" ht="16.5">
      <c r="B89" s="111" t="s">
        <v>19</v>
      </c>
      <c r="C89" s="112"/>
      <c r="D89" s="129"/>
      <c r="E89" s="112"/>
      <c r="F89" s="130"/>
      <c r="G89" s="131"/>
      <c r="H89" s="132"/>
      <c r="I89" s="113"/>
      <c r="J89" s="133"/>
      <c r="K89" s="133"/>
      <c r="L89" s="133"/>
      <c r="M89" s="114">
        <f xml:space="preserve"> SUM(M87:M87)</f>
        <v>207328</v>
      </c>
      <c r="N89" s="129"/>
      <c r="O89" s="134">
        <f>M89/H9</f>
        <v>5985.2193995381058</v>
      </c>
      <c r="R89" s="136"/>
      <c r="S89" s="136"/>
      <c r="T89" s="136"/>
    </row>
    <row r="91" spans="2:20">
      <c r="F91" s="21"/>
      <c r="M91" s="272"/>
      <c r="N91" s="21"/>
      <c r="R91" s="21"/>
      <c r="S91" s="21"/>
      <c r="T91" s="21"/>
    </row>
  </sheetData>
  <mergeCells count="3">
    <mergeCell ref="B6:N6"/>
    <mergeCell ref="C12:D12"/>
    <mergeCell ref="S13:T13"/>
  </mergeCells>
  <pageMargins left="0.7" right="0.7" top="0.75" bottom="0.75" header="0.3" footer="0.3"/>
  <pageSetup scale="61" orientation="portrait"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election activeCell="H2" sqref="H2"/>
    </sheetView>
  </sheetViews>
  <sheetFormatPr defaultColWidth="9.140625" defaultRowHeight="12.75"/>
  <cols>
    <col min="1" max="1" width="52.140625" style="6" customWidth="1"/>
    <col min="2" max="2" width="9.140625" style="2"/>
    <col min="3" max="3" width="9.7109375" style="147" bestFit="1" customWidth="1"/>
    <col min="4" max="16384" width="9.140625" style="6"/>
  </cols>
  <sheetData>
    <row r="1" spans="1:9" ht="24" customHeight="1" thickBot="1">
      <c r="A1" s="5" t="s">
        <v>101</v>
      </c>
      <c r="B1" s="11"/>
      <c r="C1" s="145"/>
      <c r="D1" s="2"/>
      <c r="G1" s="12"/>
      <c r="H1" s="12"/>
      <c r="I1" s="12"/>
    </row>
    <row r="2" spans="1:9" ht="39" thickBot="1">
      <c r="A2" s="13" t="s">
        <v>85</v>
      </c>
      <c r="B2" s="14" t="s">
        <v>86</v>
      </c>
      <c r="C2" s="146" t="s">
        <v>87</v>
      </c>
      <c r="D2" s="15" t="s">
        <v>88</v>
      </c>
      <c r="G2" s="16"/>
      <c r="H2" s="16"/>
      <c r="I2" s="16"/>
    </row>
    <row r="3" spans="1:9">
      <c r="A3" s="7" t="s">
        <v>83</v>
      </c>
    </row>
    <row r="4" spans="1:9">
      <c r="A4" s="3" t="s">
        <v>24</v>
      </c>
      <c r="B4" s="2">
        <v>130</v>
      </c>
      <c r="C4" s="148" t="s">
        <v>102</v>
      </c>
      <c r="D4" s="11" t="s">
        <v>102</v>
      </c>
    </row>
    <row r="5" spans="1:9">
      <c r="A5" s="3" t="s">
        <v>26</v>
      </c>
      <c r="B5" s="2">
        <v>110</v>
      </c>
      <c r="C5" s="148" t="s">
        <v>102</v>
      </c>
      <c r="D5" s="11" t="s">
        <v>102</v>
      </c>
    </row>
    <row r="6" spans="1:9">
      <c r="A6" s="3" t="s">
        <v>27</v>
      </c>
      <c r="B6" s="2">
        <v>85</v>
      </c>
      <c r="C6" s="148" t="s">
        <v>102</v>
      </c>
      <c r="D6" s="11" t="s">
        <v>102</v>
      </c>
    </row>
    <row r="7" spans="1:9">
      <c r="A7" s="3" t="s">
        <v>29</v>
      </c>
      <c r="B7" s="2">
        <v>70</v>
      </c>
      <c r="C7" s="148" t="s">
        <v>102</v>
      </c>
      <c r="D7" s="11" t="s">
        <v>102</v>
      </c>
    </row>
    <row r="8" spans="1:9">
      <c r="A8" s="3" t="s">
        <v>31</v>
      </c>
      <c r="B8" s="2">
        <v>48</v>
      </c>
      <c r="C8" s="148" t="s">
        <v>102</v>
      </c>
      <c r="D8" s="11" t="s">
        <v>102</v>
      </c>
    </row>
    <row r="9" spans="1:9">
      <c r="A9" s="3" t="s">
        <v>32</v>
      </c>
      <c r="B9" s="2">
        <v>160</v>
      </c>
      <c r="C9" s="148" t="s">
        <v>102</v>
      </c>
      <c r="D9" s="11" t="s">
        <v>102</v>
      </c>
    </row>
    <row r="10" spans="1:9">
      <c r="A10" s="3" t="s">
        <v>33</v>
      </c>
      <c r="B10" s="2">
        <v>50</v>
      </c>
      <c r="C10" s="148" t="s">
        <v>102</v>
      </c>
      <c r="D10" s="11" t="s">
        <v>102</v>
      </c>
      <c r="E10" s="2"/>
    </row>
    <row r="11" spans="1:9">
      <c r="A11" s="4" t="s">
        <v>28</v>
      </c>
      <c r="B11" s="2">
        <v>95</v>
      </c>
      <c r="C11" s="148" t="s">
        <v>102</v>
      </c>
      <c r="D11" s="11" t="s">
        <v>102</v>
      </c>
      <c r="E11" s="2"/>
    </row>
    <row r="12" spans="1:9">
      <c r="A12" s="4" t="s">
        <v>89</v>
      </c>
      <c r="B12" s="2">
        <v>65</v>
      </c>
      <c r="C12" s="148" t="s">
        <v>102</v>
      </c>
      <c r="D12" s="11" t="s">
        <v>102</v>
      </c>
      <c r="E12" s="2"/>
    </row>
    <row r="13" spans="1:9">
      <c r="A13" s="4" t="s">
        <v>53</v>
      </c>
      <c r="B13" s="2">
        <v>65</v>
      </c>
      <c r="C13" s="148" t="s">
        <v>102</v>
      </c>
      <c r="D13" s="11" t="s">
        <v>102</v>
      </c>
      <c r="E13" s="2"/>
    </row>
    <row r="14" spans="1:9">
      <c r="A14" s="4" t="s">
        <v>30</v>
      </c>
      <c r="B14" s="2">
        <v>28</v>
      </c>
      <c r="C14" s="148" t="s">
        <v>102</v>
      </c>
      <c r="D14" s="11" t="s">
        <v>102</v>
      </c>
      <c r="E14" s="2"/>
    </row>
    <row r="15" spans="1:9">
      <c r="A15" s="1"/>
      <c r="E15" s="2"/>
    </row>
    <row r="16" spans="1:9">
      <c r="A16" s="8" t="s">
        <v>84</v>
      </c>
      <c r="E16" s="2"/>
    </row>
    <row r="17" spans="1:11">
      <c r="A17" s="17" t="s">
        <v>32</v>
      </c>
      <c r="B17" s="2">
        <f>B9</f>
        <v>160</v>
      </c>
      <c r="C17" s="148" t="s">
        <v>102</v>
      </c>
      <c r="D17" s="11" t="s">
        <v>102</v>
      </c>
      <c r="E17" s="2"/>
    </row>
    <row r="18" spans="1:11">
      <c r="A18" s="17" t="s">
        <v>24</v>
      </c>
      <c r="B18" s="2">
        <f>B4</f>
        <v>130</v>
      </c>
      <c r="C18" s="148" t="s">
        <v>102</v>
      </c>
      <c r="D18" s="11" t="s">
        <v>102</v>
      </c>
      <c r="E18" s="2"/>
    </row>
    <row r="19" spans="1:11">
      <c r="A19" s="17" t="s">
        <v>26</v>
      </c>
      <c r="B19" s="2">
        <f>B5</f>
        <v>110</v>
      </c>
      <c r="C19" s="148" t="s">
        <v>102</v>
      </c>
      <c r="D19" s="11" t="s">
        <v>102</v>
      </c>
      <c r="E19" s="2"/>
    </row>
    <row r="20" spans="1:11">
      <c r="A20" s="17" t="s">
        <v>81</v>
      </c>
      <c r="B20" s="2">
        <v>95</v>
      </c>
      <c r="C20" s="148" t="s">
        <v>102</v>
      </c>
      <c r="D20" s="11" t="s">
        <v>102</v>
      </c>
      <c r="E20" s="2"/>
    </row>
    <row r="21" spans="1:11">
      <c r="A21" s="17" t="s">
        <v>80</v>
      </c>
      <c r="B21" s="2">
        <v>105</v>
      </c>
      <c r="C21" s="148" t="s">
        <v>102</v>
      </c>
      <c r="D21" s="11" t="s">
        <v>102</v>
      </c>
      <c r="E21" s="2"/>
    </row>
    <row r="22" spans="1:11">
      <c r="A22" s="17" t="s">
        <v>82</v>
      </c>
      <c r="B22" s="2">
        <v>35</v>
      </c>
      <c r="C22" s="148" t="s">
        <v>102</v>
      </c>
      <c r="D22" s="11" t="s">
        <v>102</v>
      </c>
      <c r="E22" s="2"/>
    </row>
    <row r="24" spans="1:11">
      <c r="A24" s="9" t="s">
        <v>105</v>
      </c>
    </row>
    <row r="25" spans="1:11">
      <c r="A25" s="4" t="s">
        <v>90</v>
      </c>
      <c r="B25" s="2">
        <v>51</v>
      </c>
      <c r="C25" s="145">
        <f>B25*1.5</f>
        <v>76.5</v>
      </c>
      <c r="D25" s="2">
        <f>B25*2</f>
        <v>102</v>
      </c>
      <c r="F25" s="2"/>
      <c r="G25" s="12"/>
      <c r="H25" s="12"/>
      <c r="I25" s="12"/>
    </row>
    <row r="26" spans="1:11">
      <c r="A26" s="4" t="s">
        <v>91</v>
      </c>
      <c r="B26" s="2">
        <v>57</v>
      </c>
      <c r="C26" s="145">
        <f t="shared" ref="C26:C30" si="0">B26*1.5</f>
        <v>85.5</v>
      </c>
      <c r="D26" s="2">
        <f t="shared" ref="D26:D30" si="1">B26*2</f>
        <v>114</v>
      </c>
      <c r="F26" s="2"/>
      <c r="G26" s="12"/>
      <c r="H26" s="12"/>
      <c r="I26" s="12"/>
    </row>
    <row r="27" spans="1:11">
      <c r="A27" s="4" t="s">
        <v>93</v>
      </c>
      <c r="B27" s="2">
        <v>68</v>
      </c>
      <c r="C27" s="145">
        <f t="shared" si="0"/>
        <v>102</v>
      </c>
      <c r="D27" s="2">
        <f t="shared" si="1"/>
        <v>136</v>
      </c>
      <c r="F27" s="2"/>
      <c r="G27" s="12"/>
      <c r="H27" s="12"/>
      <c r="I27" s="12"/>
    </row>
    <row r="28" spans="1:11">
      <c r="A28" s="4" t="s">
        <v>94</v>
      </c>
      <c r="B28" s="2">
        <v>71</v>
      </c>
      <c r="C28" s="145">
        <f t="shared" si="0"/>
        <v>106.5</v>
      </c>
      <c r="D28" s="2">
        <f t="shared" si="1"/>
        <v>142</v>
      </c>
      <c r="F28" s="2"/>
      <c r="G28" s="12"/>
      <c r="H28" s="12"/>
      <c r="I28" s="12"/>
    </row>
    <row r="29" spans="1:11">
      <c r="A29" s="4" t="s">
        <v>92</v>
      </c>
      <c r="B29" s="2">
        <v>56</v>
      </c>
      <c r="C29" s="145">
        <f t="shared" si="0"/>
        <v>84</v>
      </c>
      <c r="D29" s="2">
        <f t="shared" si="1"/>
        <v>112</v>
      </c>
      <c r="F29" s="2"/>
      <c r="G29" s="12"/>
      <c r="H29" s="12"/>
      <c r="I29" s="12"/>
    </row>
    <row r="30" spans="1:11">
      <c r="A30" s="4" t="s">
        <v>103</v>
      </c>
      <c r="B30" s="2">
        <v>60</v>
      </c>
      <c r="C30" s="145">
        <f t="shared" si="0"/>
        <v>90</v>
      </c>
      <c r="D30" s="2">
        <f t="shared" si="1"/>
        <v>120</v>
      </c>
      <c r="F30" s="2"/>
      <c r="G30" s="12"/>
      <c r="H30" s="12"/>
      <c r="I30" s="12"/>
    </row>
    <row r="31" spans="1:11">
      <c r="B31" s="11"/>
      <c r="C31" s="145"/>
      <c r="D31" s="2"/>
      <c r="E31" s="12"/>
      <c r="F31" s="18"/>
      <c r="G31" s="19"/>
      <c r="H31" s="19"/>
      <c r="I31" s="19"/>
      <c r="J31" s="12"/>
      <c r="K31" s="12"/>
    </row>
    <row r="32" spans="1:11" ht="54" customHeight="1">
      <c r="A32" s="280" t="s">
        <v>104</v>
      </c>
      <c r="B32" s="280"/>
      <c r="C32" s="280"/>
      <c r="D32" s="280"/>
      <c r="E32" s="10"/>
      <c r="F32" s="10"/>
      <c r="G32" s="10"/>
      <c r="H32" s="19"/>
      <c r="I32" s="19"/>
      <c r="J32" s="12"/>
      <c r="K32" s="12"/>
    </row>
    <row r="33" spans="1:11">
      <c r="B33" s="11"/>
      <c r="C33" s="145"/>
      <c r="D33" s="2"/>
      <c r="E33" s="12"/>
      <c r="F33" s="18"/>
      <c r="G33" s="19"/>
      <c r="H33" s="19"/>
      <c r="I33" s="19"/>
      <c r="J33" s="12"/>
      <c r="K33" s="12"/>
    </row>
    <row r="34" spans="1:11" ht="27" customHeight="1">
      <c r="A34" s="281" t="s">
        <v>117</v>
      </c>
      <c r="B34" s="281"/>
      <c r="C34" s="281"/>
      <c r="D34" s="281"/>
    </row>
  </sheetData>
  <mergeCells count="2">
    <mergeCell ref="A32:D32"/>
    <mergeCell ref="A34:D34"/>
  </mergeCells>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B39" sqref="B39"/>
    </sheetView>
  </sheetViews>
  <sheetFormatPr defaultRowHeight="12.75"/>
  <cols>
    <col min="1" max="1" width="6.7109375" customWidth="1"/>
    <col min="2" max="2" width="55.5703125" customWidth="1"/>
    <col min="3" max="3" width="11.140625" style="142" customWidth="1"/>
    <col min="4" max="4" width="11.42578125" style="150" customWidth="1"/>
    <col min="5" max="5" width="75.28515625" customWidth="1"/>
  </cols>
  <sheetData>
    <row r="1" spans="1:7" ht="15.75">
      <c r="A1" s="149" t="s">
        <v>212</v>
      </c>
    </row>
    <row r="2" spans="1:7" ht="18">
      <c r="A2" s="149" t="s">
        <v>159</v>
      </c>
      <c r="B2" s="151"/>
    </row>
    <row r="3" spans="1:7" ht="12" customHeight="1"/>
    <row r="4" spans="1:7" s="152" customFormat="1">
      <c r="C4" s="153" t="s">
        <v>118</v>
      </c>
      <c r="D4" s="154" t="s">
        <v>15</v>
      </c>
    </row>
    <row r="5" spans="1:7" s="152" customFormat="1" ht="13.5" thickBot="1">
      <c r="A5" s="155" t="s">
        <v>119</v>
      </c>
      <c r="B5" s="155"/>
      <c r="C5" s="156" t="s">
        <v>120</v>
      </c>
      <c r="D5" s="157" t="s">
        <v>79</v>
      </c>
      <c r="E5" s="155" t="s">
        <v>20</v>
      </c>
    </row>
    <row r="6" spans="1:7">
      <c r="A6" s="158" t="s">
        <v>121</v>
      </c>
      <c r="B6" s="159"/>
      <c r="C6" s="160" t="s">
        <v>122</v>
      </c>
      <c r="D6" s="161">
        <v>800</v>
      </c>
      <c r="E6" s="143"/>
      <c r="F6" s="162" t="s">
        <v>114</v>
      </c>
      <c r="G6" s="163"/>
    </row>
    <row r="7" spans="1:7">
      <c r="A7" s="158" t="s">
        <v>123</v>
      </c>
      <c r="B7" s="159"/>
      <c r="C7" s="160" t="s">
        <v>122</v>
      </c>
      <c r="D7" s="161">
        <v>500</v>
      </c>
      <c r="E7" s="164"/>
      <c r="F7" s="162" t="s">
        <v>114</v>
      </c>
      <c r="G7" s="163"/>
    </row>
    <row r="8" spans="1:7">
      <c r="A8" s="158" t="s">
        <v>124</v>
      </c>
      <c r="B8" s="159"/>
      <c r="C8" s="160" t="s">
        <v>122</v>
      </c>
      <c r="D8" s="161">
        <v>960</v>
      </c>
      <c r="E8" s="143"/>
      <c r="F8" s="162"/>
      <c r="G8" s="163"/>
    </row>
    <row r="9" spans="1:7">
      <c r="A9" s="158" t="s">
        <v>125</v>
      </c>
      <c r="B9" s="159"/>
      <c r="C9" s="160" t="s">
        <v>122</v>
      </c>
      <c r="D9" s="161">
        <v>900</v>
      </c>
      <c r="E9" s="143"/>
      <c r="F9" s="162"/>
      <c r="G9" s="163"/>
    </row>
    <row r="10" spans="1:7">
      <c r="A10" s="168" t="s">
        <v>161</v>
      </c>
      <c r="B10" s="159"/>
      <c r="C10" s="160" t="s">
        <v>122</v>
      </c>
      <c r="D10" s="161">
        <v>1250</v>
      </c>
      <c r="E10" s="167" t="s">
        <v>160</v>
      </c>
      <c r="F10" s="162"/>
      <c r="G10" s="163"/>
    </row>
    <row r="11" spans="1:7">
      <c r="A11" s="158" t="s">
        <v>126</v>
      </c>
      <c r="B11" s="159"/>
      <c r="C11" s="160"/>
      <c r="D11" s="161"/>
      <c r="E11" s="165" t="s">
        <v>127</v>
      </c>
      <c r="F11" s="162"/>
      <c r="G11" s="163"/>
    </row>
    <row r="12" spans="1:7">
      <c r="A12" s="158" t="s">
        <v>128</v>
      </c>
      <c r="B12" s="159"/>
      <c r="C12" s="160" t="s">
        <v>129</v>
      </c>
      <c r="D12" s="161">
        <v>4</v>
      </c>
      <c r="E12" s="165"/>
      <c r="F12" s="162"/>
      <c r="G12" s="163"/>
    </row>
    <row r="13" spans="1:7">
      <c r="A13" s="158" t="s">
        <v>130</v>
      </c>
      <c r="B13" s="159"/>
      <c r="C13" s="160" t="s">
        <v>131</v>
      </c>
      <c r="D13" s="161">
        <v>6250</v>
      </c>
      <c r="E13" s="165" t="s">
        <v>114</v>
      </c>
      <c r="F13" s="162" t="s">
        <v>114</v>
      </c>
      <c r="G13" s="163"/>
    </row>
    <row r="14" spans="1:7">
      <c r="A14" s="158" t="s">
        <v>132</v>
      </c>
      <c r="B14" s="159"/>
      <c r="C14" s="160" t="s">
        <v>122</v>
      </c>
      <c r="D14" s="161">
        <v>135</v>
      </c>
      <c r="E14" s="165" t="s">
        <v>133</v>
      </c>
      <c r="G14" s="163"/>
    </row>
    <row r="15" spans="1:7">
      <c r="A15" s="158" t="s">
        <v>134</v>
      </c>
      <c r="B15" s="159"/>
      <c r="C15" s="160" t="s">
        <v>122</v>
      </c>
      <c r="D15" s="161">
        <v>50</v>
      </c>
      <c r="E15" s="164"/>
      <c r="F15" s="162"/>
      <c r="G15" s="163"/>
    </row>
    <row r="16" spans="1:7">
      <c r="A16" s="158" t="s">
        <v>135</v>
      </c>
      <c r="B16" s="159"/>
      <c r="C16" s="160" t="s">
        <v>136</v>
      </c>
      <c r="D16" s="161">
        <v>8</v>
      </c>
      <c r="E16" s="167" t="s">
        <v>202</v>
      </c>
      <c r="F16" s="162" t="s">
        <v>114</v>
      </c>
      <c r="G16" s="163"/>
    </row>
    <row r="17" spans="1:7">
      <c r="A17" s="158" t="s">
        <v>137</v>
      </c>
      <c r="B17" s="159"/>
      <c r="C17" s="160" t="s">
        <v>131</v>
      </c>
      <c r="D17" s="161">
        <v>1300</v>
      </c>
      <c r="E17" s="143"/>
      <c r="G17" s="163"/>
    </row>
    <row r="18" spans="1:7">
      <c r="A18" s="158" t="s">
        <v>138</v>
      </c>
      <c r="B18" s="159"/>
      <c r="C18" s="160" t="s">
        <v>122</v>
      </c>
      <c r="D18" s="161">
        <v>500</v>
      </c>
      <c r="E18" s="164"/>
      <c r="F18" s="162"/>
      <c r="G18" s="163"/>
    </row>
    <row r="19" spans="1:7">
      <c r="A19" s="158" t="s">
        <v>139</v>
      </c>
      <c r="B19" s="159"/>
      <c r="C19" s="160" t="s">
        <v>140</v>
      </c>
      <c r="D19" s="161">
        <v>2000</v>
      </c>
      <c r="E19" s="164"/>
      <c r="F19" s="162"/>
      <c r="G19" s="163"/>
    </row>
    <row r="20" spans="1:7">
      <c r="A20" s="158" t="s">
        <v>141</v>
      </c>
      <c r="B20" s="159"/>
      <c r="C20" s="166" t="s">
        <v>122</v>
      </c>
      <c r="D20" s="161">
        <v>800</v>
      </c>
      <c r="E20" s="164" t="s">
        <v>114</v>
      </c>
      <c r="F20" s="162" t="s">
        <v>114</v>
      </c>
      <c r="G20" s="163"/>
    </row>
    <row r="21" spans="1:7">
      <c r="A21" s="158" t="s">
        <v>142</v>
      </c>
      <c r="B21" s="159"/>
      <c r="C21" s="166" t="s">
        <v>140</v>
      </c>
      <c r="D21" s="161">
        <v>7500</v>
      </c>
      <c r="E21" s="164"/>
      <c r="F21" s="162"/>
      <c r="G21" s="163"/>
    </row>
    <row r="22" spans="1:7">
      <c r="A22" s="158" t="s">
        <v>143</v>
      </c>
      <c r="B22" s="159"/>
      <c r="C22" s="166" t="s">
        <v>122</v>
      </c>
      <c r="D22" s="161">
        <v>650</v>
      </c>
      <c r="E22" s="164"/>
      <c r="F22" s="162"/>
      <c r="G22" s="163"/>
    </row>
    <row r="23" spans="1:7">
      <c r="A23" s="158" t="s">
        <v>144</v>
      </c>
      <c r="B23" s="159"/>
      <c r="C23" s="166" t="s">
        <v>122</v>
      </c>
      <c r="D23" s="161">
        <v>125</v>
      </c>
      <c r="E23" s="164"/>
      <c r="F23" s="162"/>
      <c r="G23" s="163"/>
    </row>
    <row r="24" spans="1:7">
      <c r="A24" s="158" t="s">
        <v>145</v>
      </c>
      <c r="B24" s="159"/>
      <c r="C24" s="166" t="s">
        <v>140</v>
      </c>
      <c r="D24" s="161">
        <v>125</v>
      </c>
      <c r="E24" s="164"/>
      <c r="F24" s="162"/>
      <c r="G24" s="163"/>
    </row>
    <row r="25" spans="1:7">
      <c r="A25" s="158" t="s">
        <v>146</v>
      </c>
      <c r="B25" s="159"/>
      <c r="C25" s="166" t="s">
        <v>140</v>
      </c>
      <c r="D25" s="161">
        <v>2000</v>
      </c>
      <c r="E25" s="164" t="s">
        <v>114</v>
      </c>
      <c r="F25" s="162" t="s">
        <v>114</v>
      </c>
      <c r="G25" s="163"/>
    </row>
    <row r="26" spans="1:7">
      <c r="A26" s="158" t="s">
        <v>147</v>
      </c>
      <c r="B26" s="159"/>
      <c r="C26" s="166" t="s">
        <v>148</v>
      </c>
      <c r="D26" s="161">
        <v>20</v>
      </c>
      <c r="E26" s="165" t="s">
        <v>114</v>
      </c>
      <c r="G26" s="163"/>
    </row>
    <row r="27" spans="1:7">
      <c r="A27" s="158" t="s">
        <v>149</v>
      </c>
      <c r="B27" s="159"/>
      <c r="C27" s="166" t="s">
        <v>114</v>
      </c>
      <c r="D27" s="161" t="s">
        <v>114</v>
      </c>
      <c r="E27" s="165" t="s">
        <v>150</v>
      </c>
      <c r="G27" s="163"/>
    </row>
    <row r="28" spans="1:7">
      <c r="A28" s="158" t="s">
        <v>151</v>
      </c>
      <c r="B28" s="159"/>
      <c r="C28" s="166" t="s">
        <v>114</v>
      </c>
      <c r="D28" s="161" t="s">
        <v>114</v>
      </c>
      <c r="E28" s="165" t="s">
        <v>152</v>
      </c>
      <c r="G28" s="163"/>
    </row>
    <row r="29" spans="1:7">
      <c r="A29" s="158" t="s">
        <v>153</v>
      </c>
      <c r="B29" s="159"/>
      <c r="C29" s="166" t="s">
        <v>154</v>
      </c>
      <c r="D29" s="161">
        <v>2080</v>
      </c>
      <c r="E29" s="164" t="s">
        <v>114</v>
      </c>
      <c r="F29" s="162"/>
      <c r="G29" s="163"/>
    </row>
    <row r="30" spans="1:7">
      <c r="A30" s="158" t="s">
        <v>155</v>
      </c>
      <c r="B30" s="159"/>
      <c r="C30" s="166" t="s">
        <v>140</v>
      </c>
      <c r="D30" s="161">
        <v>5500</v>
      </c>
      <c r="E30" s="164"/>
      <c r="F30" s="162"/>
      <c r="G30" s="163"/>
    </row>
    <row r="31" spans="1:7">
      <c r="A31" s="158" t="s">
        <v>156</v>
      </c>
      <c r="B31" s="159"/>
      <c r="C31" s="166" t="s">
        <v>140</v>
      </c>
      <c r="D31" s="161">
        <v>10000</v>
      </c>
      <c r="E31" s="164"/>
      <c r="F31" s="162"/>
      <c r="G31" s="163"/>
    </row>
    <row r="32" spans="1:7">
      <c r="A32" s="158" t="s">
        <v>157</v>
      </c>
      <c r="B32" s="159"/>
      <c r="C32" s="166" t="s">
        <v>131</v>
      </c>
      <c r="D32" s="161">
        <v>350</v>
      </c>
      <c r="E32" s="164"/>
      <c r="F32" s="162"/>
      <c r="G32" s="163"/>
    </row>
    <row r="33" spans="1:7">
      <c r="A33" s="158" t="s">
        <v>158</v>
      </c>
      <c r="B33" s="159"/>
      <c r="C33" s="166" t="s">
        <v>129</v>
      </c>
      <c r="D33" s="161">
        <v>0.1</v>
      </c>
      <c r="E33" s="164"/>
      <c r="F33" s="162"/>
      <c r="G33" s="163"/>
    </row>
    <row r="34" spans="1:7">
      <c r="E34" s="143"/>
    </row>
    <row r="37" spans="1:7">
      <c r="A37" s="152" t="s">
        <v>213</v>
      </c>
      <c r="B37" t="s">
        <v>214</v>
      </c>
    </row>
    <row r="38" spans="1:7">
      <c r="B38"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Labor Projection Worksheet</vt:lpstr>
      <vt:lpstr>GCs - Full Project</vt:lpstr>
      <vt:lpstr>Hourly Rates</vt:lpstr>
      <vt:lpstr>Jobsite Operations</vt:lpstr>
      <vt:lpstr>'Labor Projection Worksheet'!Print_Area</vt:lpstr>
    </vt:vector>
  </TitlesOfParts>
  <Company>DPR Construction,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Dorn</dc:creator>
  <cp:lastModifiedBy>Collin Weisenburger</cp:lastModifiedBy>
  <cp:lastPrinted>2015-02-10T22:28:53Z</cp:lastPrinted>
  <dcterms:created xsi:type="dcterms:W3CDTF">2012-01-18T20:45:30Z</dcterms:created>
  <dcterms:modified xsi:type="dcterms:W3CDTF">2017-02-01T03:17:52Z</dcterms:modified>
</cp:coreProperties>
</file>